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640"/>
  </bookViews>
  <sheets>
    <sheet name="Лист1" sheetId="1" r:id="rId1"/>
    <sheet name="XLR_NoRangeSheet" sheetId="2" state="veryHidden" r:id="rId2"/>
  </sheets>
  <definedNames>
    <definedName name="Query1">Лист1!$A$7:$AE$12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Лист1!$A$18:$Q$18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13" i="1"/>
  <c r="O12"/>
  <c r="O8"/>
  <c r="O9"/>
  <c r="O10"/>
  <c r="O11"/>
  <c r="O7"/>
  <c r="N11"/>
  <c r="N10"/>
  <c r="N9"/>
  <c r="N7"/>
  <c r="N12" l="1"/>
  <c r="N8"/>
  <c r="E21" l="1"/>
  <c r="B11" l="1"/>
  <c r="B10"/>
  <c r="B9"/>
  <c r="B8"/>
  <c r="B7"/>
  <c r="B5" i="2"/>
  <c r="D28" i="1"/>
  <c r="D27"/>
  <c r="E22"/>
</calcChain>
</file>

<file path=xl/sharedStrings.xml><?xml version="1.0" encoding="utf-8"?>
<sst xmlns="http://schemas.openxmlformats.org/spreadsheetml/2006/main" count="82" uniqueCount="74">
  <si>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</si>
  <si>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</si>
  <si>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</si>
  <si>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</si>
  <si>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</si>
  <si>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</si>
  <si>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</si>
  <si>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</si>
  <si>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</si>
  <si>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</si>
  <si>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</si>
  <si>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</si>
  <si>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</si>
  <si>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</si>
  <si>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</si>
  <si>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</si>
  <si>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</si>
  <si>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</si>
  <si>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</si>
  <si>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</si>
  <si>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</si>
  <si>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</si>
  <si>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</si>
  <si>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</si>
  <si>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</si>
  <si>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</si>
  <si>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</si>
  <si>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</si>
  <si>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</si>
  <si>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</si>
  <si>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</si>
  <si>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</si>
  <si>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</si>
  <si>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</si>
  <si>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</si>
  <si>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</si>
  <si>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трубы  ПНД, ПВД</t>
  </si>
  <si>
    <t>Исмагилов Р.А., тел. (347)221-56-53, эл.почта:</t>
  </si>
  <si>
    <t>(347)221-56-53</t>
  </si>
  <si>
    <t/>
  </si>
  <si>
    <t>Исмагилов Р.А. тел.:(347)221-56-53</t>
  </si>
  <si>
    <t>31.12.2015</t>
  </si>
  <si>
    <t>Фаткуллина Гульнара Рифатовна</t>
  </si>
  <si>
    <t>(347)221-56-63</t>
  </si>
  <si>
    <t>Отдел капитального строительства (ОКС)</t>
  </si>
  <si>
    <t>Приложение 1.4</t>
  </si>
  <si>
    <t>37266</t>
  </si>
  <si>
    <t>ТРУБА ПВД Д.63</t>
  </si>
  <si>
    <t>ПОГ.М</t>
  </si>
  <si>
    <t>38314</t>
  </si>
  <si>
    <t>ТРУБА ПНД П/Э D-63*4,7MM</t>
  </si>
  <si>
    <t>39229</t>
  </si>
  <si>
    <t>ТРУБА ПНД П/Э D-90*6,7MM</t>
  </si>
  <si>
    <t xml:space="preserve">  кол-во: 30; г. Туймазы, ул. Гафурова, д.60; Николаичев А.П. 89018173670;  кол-во: 700; г. Уфа, ул. Каспийская, д.14; Мухаметшина З.Р. 89018173671</t>
  </si>
  <si>
    <t>40409</t>
  </si>
  <si>
    <t>ТРУБА ПНД П/Э D-50*3,7MM</t>
  </si>
  <si>
    <t>43468</t>
  </si>
  <si>
    <t>ТРУБА ПНД D-25*2 ММ</t>
  </si>
  <si>
    <t>м</t>
  </si>
  <si>
    <t xml:space="preserve">  кол-во: 18950; г. Уфа, ул. Каспийская, д.14; Мухаметшина З.Р. 89018173671</t>
  </si>
  <si>
    <t xml:space="preserve">  кол-во: 100; г. Белорецк, ул.Ленина, д.41; Кузнецов Д.Н. 89051808865;  кол-во: 320; г.Бирск, ул. Бурновская, д.10; Выдрин Ю.А. 89173483781;  кол-во: 40; г. Мелеуз, ул. Воровского, д.2; Киреева В.Р. 89371692391;  кол-во: 1440; г. Сибай, ул. Индустриальноое шоссе, д.2; Устьянцева Л.А. 89279417186;  кол-во: 865; г. Уфа, ул. Каспийская, д.14; Мухаметшина З.Р. 89018173671</t>
  </si>
  <si>
    <t xml:space="preserve">  кол-во: 1500; ; Иксанова Ф.С. 89053527779;  кол-во: 438; г. Белорецк, ул.Ленина, д.41; Кузнецов Д.Н. 89051808865;  кол-во: 950; г.Бирск, ул. Бурновская, д.10; Выдрин Ю.А. 89173483781;  кол-во: 228; с. Месягутово, ул. Коммунистическая, д.24; Фазылов В.С.. 89063756161;  кол-во: 1220; г. Сибай, ул. Индустриальное шоссе, д.2; Устьянцева Л.А. 89279417186;  кол-во: 70; г. Стерлитамак, ул. Коммунистическая, д.30; Секварова С.В. 89656487022;  кол-во: 600; г. Туймазы, ул. Гафурова, д.60; Николаичев А.П. 8901817370;  кол-во: 1730; г. Уфа, ул. Каспийская, д.14; Мухаметшина З.Р. 89018173671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</si>
  <si>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d- 90*6,7 мм  согласно ГОСТ 18599-2001 ПЭ 80 соответствует экологической  безопасностью  и соответсттвие 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завода-производителяа трубах</t>
  </si>
  <si>
    <t xml:space="preserve">  кол-во: 1500; ; Иксанова Ф.С. 89053527779;  кол-во: 200; г. Белорецк, ул.Ленина, д.41; Кузнецов Д.Н. 89051808865;  кол-во: 350; г.Бирск, ул. Бурновская, д.10; Выдрин Ю.А. 89173483781;  кол-во: 2415; г. Мелеуз, ул. Воровского, д.2; Киреева В.Р. 893716923391;  кол-во: 50; г. Сибай, ул. Индустриальное шоссе, д.2; Устьянцева Л.А. 89279417186;  кол-во: 310; г. Стерлитамак, ул. Коммунистическая, д.30; Секварова С.В. 89656487022;  кол-во: 300; г. Туймазы, ул. Гафурова, д.60; Николаичев А.П. 89018173670;  кол-в: 116; г. Уфа, ул. Каспийская, д.14; Мухаметшина З.Р. 89018173671</t>
  </si>
  <si>
    <t>Приложение 1.1</t>
  </si>
  <si>
    <t>g.fatkullina@bashtel.ru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</si>
  <si>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d-50*3,7 согласно ГОСТ 18599-2001 ПЭ 80 соответствует экологической  безопасностью  и соответствие ссанитарно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  на трубах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</si>
  <si>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</si>
  <si>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Предельная сумма лота составляет:          1818027,36                   руб. с НДС.</t>
  </si>
  <si>
    <t>1 Гарантийные обязательства - 24 месяцев</t>
  </si>
  <si>
    <t>не менее 24 месяца</t>
  </si>
  <si>
    <t xml:space="preserve">"Труба ПНД 25х2 мм, предназначена для трубопроводов, канализационных систем, прокладки силовых кабелей, защиты каналов связи, в системах полива, обогрева растений и др. областях."
•Наружный диаметр, 25мм 
•Толщина стенки, 2мм 
 ГОСТ 18599-2001.
</t>
  </si>
  <si>
    <t>Трубы ПВД.Используется для дополнительной изоляции кабеля, в том числе и при прокладке в грунте. Согласно ГОСТ 18599-2001 ПЭ 100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характеристик.Гарантия сохранения качества продукции не менее 1 года , наличие маркировки завода-производителя  на трубах</t>
  </si>
  <si>
    <t>2 кв.(апрель) - до 10.04.15 ; 2 кв.(май) - до 10.05.15 ;  2 кв.(июнь) - до 10.06.15; 3 кв. -  до 10.07.15.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</si>
</sst>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0" fontId="0" fillId="0" borderId="0" xfId="0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49" fontId="0" fillId="0" borderId="1" xfId="0" applyNumberFormat="1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1" xfId="0" applyNumberFormat="1" applyFill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right" vertical="top"/>
    </xf>
    <xf numFmtId="0" fontId="0" fillId="0" borderId="5" xfId="0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fatkullin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29"/>
  <sheetViews>
    <sheetView tabSelected="1" topLeftCell="A10" zoomScale="65" zoomScaleNormal="65" workbookViewId="0">
      <selection activeCell="E16" sqref="E16:P16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0.28515625" customWidth="1"/>
    <col min="5" max="5" width="14.7109375" style="11" customWidth="1"/>
    <col min="6" max="6" width="42.2851562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55" customWidth="1"/>
    <col min="17" max="17" width="3.28515625" customWidth="1"/>
    <col min="27" max="30" width="9.140625" style="11"/>
  </cols>
  <sheetData>
    <row r="1" spans="1:31">
      <c r="P1" s="20" t="s">
        <v>64</v>
      </c>
    </row>
    <row r="2" spans="1:31">
      <c r="B2" s="50" t="s">
        <v>10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31">
      <c r="B3" t="s">
        <v>26</v>
      </c>
      <c r="C3" s="11" t="s">
        <v>36</v>
      </c>
      <c r="D3" s="24"/>
      <c r="E3" s="24"/>
      <c r="F3" s="23" t="s">
        <v>44</v>
      </c>
      <c r="H3" s="23"/>
      <c r="P3" s="20"/>
      <c r="Q3" s="3"/>
    </row>
    <row r="4" spans="1:31" s="12" customFormat="1">
      <c r="B4" s="51" t="s">
        <v>0</v>
      </c>
      <c r="C4" s="54" t="s">
        <v>30</v>
      </c>
      <c r="D4" s="51" t="s">
        <v>15</v>
      </c>
      <c r="E4" s="54" t="s">
        <v>31</v>
      </c>
      <c r="F4" s="51" t="s">
        <v>1</v>
      </c>
      <c r="G4" s="51" t="s">
        <v>14</v>
      </c>
      <c r="H4" s="53" t="s">
        <v>16</v>
      </c>
      <c r="I4" s="53"/>
      <c r="J4" s="53"/>
      <c r="K4" s="53"/>
      <c r="L4" s="53"/>
      <c r="M4" s="59" t="s">
        <v>22</v>
      </c>
      <c r="N4" s="57" t="s">
        <v>23</v>
      </c>
      <c r="O4" s="52" t="s">
        <v>25</v>
      </c>
      <c r="P4" s="51" t="s">
        <v>2</v>
      </c>
      <c r="Q4" s="13"/>
    </row>
    <row r="5" spans="1:31" s="14" customFormat="1" ht="64.5" customHeight="1">
      <c r="B5" s="51"/>
      <c r="C5" s="55"/>
      <c r="D5" s="51"/>
      <c r="E5" s="55"/>
      <c r="F5" s="51"/>
      <c r="G5" s="51"/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60"/>
      <c r="N5" s="58"/>
      <c r="O5" s="52"/>
      <c r="P5" s="51"/>
    </row>
    <row r="6" spans="1:31" s="12" customFormat="1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225" customHeight="1">
      <c r="A7" s="11"/>
      <c r="B7" s="6">
        <f>ROW()-6</f>
        <v>1</v>
      </c>
      <c r="C7" s="6" t="s">
        <v>46</v>
      </c>
      <c r="D7" s="1" t="s">
        <v>47</v>
      </c>
      <c r="E7" s="1"/>
      <c r="F7" s="1" t="s">
        <v>72</v>
      </c>
      <c r="G7" s="4" t="s">
        <v>48</v>
      </c>
      <c r="H7" s="42">
        <v>0</v>
      </c>
      <c r="I7" s="42">
        <v>2765</v>
      </c>
      <c r="J7" s="25">
        <v>0</v>
      </c>
      <c r="K7" s="25">
        <v>0</v>
      </c>
      <c r="L7" s="25">
        <v>2765</v>
      </c>
      <c r="M7" s="5">
        <v>95.21</v>
      </c>
      <c r="N7" s="38">
        <f>L7*M7</f>
        <v>263255.64999999997</v>
      </c>
      <c r="O7" s="43">
        <f>N7*1.18</f>
        <v>310641.66699999996</v>
      </c>
      <c r="P7" s="1" t="s">
        <v>60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s="33" customFormat="1" ht="226.9" customHeight="1">
      <c r="B8" s="34">
        <f>ROW()-6</f>
        <v>2</v>
      </c>
      <c r="C8" s="34" t="s">
        <v>49</v>
      </c>
      <c r="D8" s="35" t="s">
        <v>50</v>
      </c>
      <c r="E8" s="35"/>
      <c r="F8" s="35" t="s">
        <v>67</v>
      </c>
      <c r="G8" s="36" t="s">
        <v>48</v>
      </c>
      <c r="H8" s="39">
        <v>0</v>
      </c>
      <c r="I8" s="39">
        <v>4853</v>
      </c>
      <c r="J8" s="37">
        <v>318</v>
      </c>
      <c r="K8" s="37">
        <v>0</v>
      </c>
      <c r="L8" s="39">
        <v>5171</v>
      </c>
      <c r="M8" s="38">
        <v>55.5</v>
      </c>
      <c r="N8" s="38">
        <f>L8*M8</f>
        <v>286990.5</v>
      </c>
      <c r="O8" s="44">
        <f t="shared" ref="O8:O11" si="0">N8*1.18</f>
        <v>338648.79</v>
      </c>
      <c r="P8" s="35" t="s">
        <v>61</v>
      </c>
      <c r="R8" s="11"/>
    </row>
    <row r="9" spans="1:31" s="33" customFormat="1" ht="218.45" customHeight="1">
      <c r="B9" s="34">
        <f>ROW()-6</f>
        <v>3</v>
      </c>
      <c r="C9" s="34" t="s">
        <v>51</v>
      </c>
      <c r="D9" s="35" t="s">
        <v>52</v>
      </c>
      <c r="E9" s="35"/>
      <c r="F9" s="35" t="s">
        <v>62</v>
      </c>
      <c r="G9" s="36" t="s">
        <v>48</v>
      </c>
      <c r="H9" s="39">
        <v>0</v>
      </c>
      <c r="I9" s="39">
        <v>430</v>
      </c>
      <c r="J9" s="37">
        <v>0</v>
      </c>
      <c r="K9" s="37">
        <v>0</v>
      </c>
      <c r="L9" s="39">
        <v>430</v>
      </c>
      <c r="M9" s="38">
        <v>114</v>
      </c>
      <c r="N9" s="38">
        <f>L9*M9</f>
        <v>49020</v>
      </c>
      <c r="O9" s="45">
        <f t="shared" si="0"/>
        <v>57843.6</v>
      </c>
      <c r="P9" s="35" t="s">
        <v>53</v>
      </c>
      <c r="R9" s="11"/>
    </row>
    <row r="10" spans="1:31" s="33" customFormat="1" ht="239.45" customHeight="1">
      <c r="B10" s="34">
        <f>ROW()-6</f>
        <v>4</v>
      </c>
      <c r="C10" s="34" t="s">
        <v>54</v>
      </c>
      <c r="D10" s="35" t="s">
        <v>55</v>
      </c>
      <c r="E10" s="35"/>
      <c r="F10" s="35" t="s">
        <v>66</v>
      </c>
      <c r="G10" s="36" t="s">
        <v>48</v>
      </c>
      <c r="H10" s="39">
        <v>0</v>
      </c>
      <c r="I10" s="39">
        <v>4891</v>
      </c>
      <c r="J10" s="37">
        <v>350</v>
      </c>
      <c r="K10" s="37">
        <v>0</v>
      </c>
      <c r="L10" s="37">
        <v>5241</v>
      </c>
      <c r="M10" s="38">
        <v>35</v>
      </c>
      <c r="N10" s="38">
        <f>L10*M10</f>
        <v>183435</v>
      </c>
      <c r="O10" s="45">
        <f t="shared" si="0"/>
        <v>216453.3</v>
      </c>
      <c r="P10" s="35" t="s">
        <v>63</v>
      </c>
      <c r="R10" s="11"/>
    </row>
    <row r="11" spans="1:31" s="33" customFormat="1" ht="154.9" customHeight="1">
      <c r="B11" s="34">
        <f>ROW()-6</f>
        <v>5</v>
      </c>
      <c r="C11" s="34" t="s">
        <v>56</v>
      </c>
      <c r="D11" s="35" t="s">
        <v>57</v>
      </c>
      <c r="E11" s="35"/>
      <c r="F11" s="35" t="s">
        <v>71</v>
      </c>
      <c r="G11" s="36" t="s">
        <v>58</v>
      </c>
      <c r="H11" s="39">
        <v>0</v>
      </c>
      <c r="I11" s="39">
        <v>18950</v>
      </c>
      <c r="J11" s="37">
        <v>0</v>
      </c>
      <c r="K11" s="37">
        <v>0</v>
      </c>
      <c r="L11" s="37">
        <v>18950</v>
      </c>
      <c r="M11" s="38">
        <v>40</v>
      </c>
      <c r="N11" s="38">
        <f>L11*M11</f>
        <v>758000</v>
      </c>
      <c r="O11" s="45">
        <f t="shared" si="0"/>
        <v>894440</v>
      </c>
      <c r="P11" s="35" t="s">
        <v>59</v>
      </c>
      <c r="R11" s="11"/>
    </row>
    <row r="12" spans="1:31">
      <c r="A12" s="11"/>
      <c r="B12" s="17"/>
      <c r="C12" s="19"/>
      <c r="D12" s="18"/>
      <c r="E12" s="18"/>
      <c r="F12" s="18"/>
      <c r="G12" s="19"/>
      <c r="H12" s="19"/>
      <c r="I12" s="19"/>
      <c r="J12" s="19"/>
      <c r="K12" s="19"/>
      <c r="L12" s="19"/>
      <c r="M12" s="21"/>
      <c r="N12" s="22">
        <f>SUM(N7:N11)</f>
        <v>1540701.15</v>
      </c>
      <c r="O12" s="41">
        <f>SUM(O7:O11)</f>
        <v>1818027.3569999998</v>
      </c>
      <c r="P12" s="2"/>
      <c r="Q12" s="11"/>
      <c r="R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16.5" customHeight="1">
      <c r="A13" s="11"/>
      <c r="B13" s="16"/>
      <c r="C13" s="16"/>
      <c r="D13" s="2"/>
      <c r="E13" s="2"/>
      <c r="F13" s="2"/>
      <c r="G13" s="16"/>
      <c r="H13" s="16"/>
      <c r="I13" s="16"/>
      <c r="J13" s="16"/>
      <c r="K13" s="16"/>
      <c r="L13" s="16"/>
      <c r="M13" s="16"/>
      <c r="N13" s="16" t="s">
        <v>24</v>
      </c>
      <c r="O13" s="40">
        <f>O12-N12</f>
        <v>277326.20699999994</v>
      </c>
      <c r="P13" s="2"/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>
      <c r="A14" s="11"/>
      <c r="B14" s="49" t="s">
        <v>68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11"/>
      <c r="R14" s="11"/>
      <c r="S14" s="11"/>
      <c r="T14" s="11"/>
      <c r="U14" s="11"/>
      <c r="V14" s="11"/>
      <c r="W14" s="11"/>
      <c r="X14" s="11"/>
      <c r="Y14" s="11"/>
      <c r="Z14" s="11"/>
      <c r="AE14" s="11"/>
    </row>
    <row r="15" spans="1:31">
      <c r="B15" s="49" t="s">
        <v>3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</row>
    <row r="16" spans="1:31" s="33" customFormat="1">
      <c r="B16" s="61" t="s">
        <v>4</v>
      </c>
      <c r="C16" s="61"/>
      <c r="D16" s="61"/>
      <c r="E16" s="65" t="s">
        <v>73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7"/>
    </row>
    <row r="17" spans="1:31" s="11" customFormat="1" ht="21.6" customHeight="1">
      <c r="A17"/>
      <c r="B17" s="56" t="s">
        <v>5</v>
      </c>
      <c r="C17" s="56"/>
      <c r="D17" s="56"/>
      <c r="E17" s="68" t="s">
        <v>9</v>
      </c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70"/>
      <c r="Q17" s="2"/>
      <c r="R17" s="2"/>
      <c r="S17" s="2"/>
      <c r="T17" s="2"/>
      <c r="U17" s="2"/>
      <c r="V17" s="2"/>
      <c r="W17"/>
      <c r="X17"/>
      <c r="Y17"/>
      <c r="Z17"/>
      <c r="AE17"/>
    </row>
    <row r="18" spans="1:31" ht="15" customHeight="1">
      <c r="A18" s="11"/>
      <c r="B18" s="56" t="s">
        <v>6</v>
      </c>
      <c r="C18" s="56"/>
      <c r="D18" s="56"/>
      <c r="E18" s="46" t="s">
        <v>69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11"/>
    </row>
    <row r="19" spans="1:31" ht="19.5" customHeight="1">
      <c r="A19" s="11"/>
      <c r="B19" s="62" t="s">
        <v>27</v>
      </c>
      <c r="C19" s="63"/>
      <c r="D19" s="64"/>
      <c r="E19" s="46" t="s">
        <v>70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8"/>
      <c r="Q19" s="11"/>
    </row>
    <row r="20" spans="1:31" s="11" customFormat="1" ht="19.5" customHeight="1">
      <c r="B20" s="62" t="s">
        <v>28</v>
      </c>
      <c r="C20" s="63"/>
      <c r="D20" s="64"/>
      <c r="E20" s="46" t="s">
        <v>29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</row>
    <row r="21" spans="1:31">
      <c r="B21" s="56" t="s">
        <v>7</v>
      </c>
      <c r="C21" s="56"/>
      <c r="D21" s="56"/>
      <c r="E21" s="46" t="str">
        <f>Query2_KURATOR</f>
        <v>Исмагилов Р.А., тел. (347)221-56-53, эл.почта: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8"/>
      <c r="R21" s="11"/>
      <c r="S21" s="11"/>
      <c r="T21" s="11"/>
      <c r="U21" s="11"/>
      <c r="V21" s="11"/>
      <c r="W21" s="11"/>
      <c r="X21" s="11"/>
      <c r="Y21" s="11"/>
      <c r="Z21" s="11"/>
      <c r="AE21" s="11"/>
    </row>
    <row r="22" spans="1:31" s="11" customFormat="1">
      <c r="A22"/>
      <c r="B22" s="56" t="s">
        <v>8</v>
      </c>
      <c r="C22" s="56"/>
      <c r="D22" s="56"/>
      <c r="E22" s="46" t="str">
        <f>Query2_NPO</f>
        <v>Исмагилов Р.А. тел.:(347)221-56-53</v>
      </c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8"/>
      <c r="Q22"/>
      <c r="R22"/>
      <c r="S22"/>
      <c r="T22"/>
      <c r="U22"/>
      <c r="V22"/>
      <c r="W22"/>
      <c r="X22"/>
      <c r="Y22"/>
      <c r="Z22"/>
      <c r="AE22"/>
    </row>
    <row r="23" spans="1:31">
      <c r="A23" s="11"/>
      <c r="B23" s="28"/>
      <c r="C23" s="28"/>
      <c r="D23" s="28"/>
      <c r="E23" s="28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11"/>
    </row>
    <row r="24" spans="1:31">
      <c r="B24" s="11" t="s">
        <v>32</v>
      </c>
      <c r="R24" s="11"/>
      <c r="S24" s="11"/>
      <c r="T24" s="11"/>
      <c r="U24" s="11"/>
      <c r="V24" s="11"/>
      <c r="W24" s="11"/>
      <c r="X24" s="11"/>
      <c r="Y24" s="11"/>
      <c r="Z24" s="11"/>
      <c r="AE24" s="11"/>
    </row>
    <row r="25" spans="1:31">
      <c r="A25" s="11"/>
      <c r="B25" s="11"/>
      <c r="D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31">
      <c r="B26" t="s">
        <v>11</v>
      </c>
      <c r="R26" s="11"/>
      <c r="S26" s="11"/>
      <c r="T26" s="11"/>
      <c r="U26" s="11"/>
      <c r="V26" s="11"/>
      <c r="W26" s="11"/>
      <c r="X26" s="11"/>
      <c r="Y26" s="11"/>
      <c r="Z26" s="11"/>
      <c r="AE26" s="11"/>
    </row>
    <row r="27" spans="1:31">
      <c r="D27" s="3" t="str">
        <f>Query2_USERN</f>
        <v>Фаткуллина Гульнара Рифатовна</v>
      </c>
      <c r="E27" s="3"/>
    </row>
    <row r="28" spans="1:31">
      <c r="B28" t="s">
        <v>12</v>
      </c>
      <c r="D28" s="3" t="str">
        <f>Query2_USERT</f>
        <v>(347)221-56-63</v>
      </c>
      <c r="E28" s="3"/>
    </row>
    <row r="29" spans="1:31">
      <c r="B29" t="s">
        <v>13</v>
      </c>
      <c r="D29" s="32" t="s">
        <v>65</v>
      </c>
      <c r="E29" s="3"/>
    </row>
  </sheetData>
  <mergeCells count="28">
    <mergeCell ref="B21:D21"/>
    <mergeCell ref="B22:D22"/>
    <mergeCell ref="N4:N5"/>
    <mergeCell ref="M4:M5"/>
    <mergeCell ref="B18:D18"/>
    <mergeCell ref="E18:P18"/>
    <mergeCell ref="B16:D16"/>
    <mergeCell ref="B15:P15"/>
    <mergeCell ref="B20:D20"/>
    <mergeCell ref="B17:D17"/>
    <mergeCell ref="B19:D19"/>
    <mergeCell ref="E20:P20"/>
    <mergeCell ref="E21:P21"/>
    <mergeCell ref="E22:P22"/>
    <mergeCell ref="E16:P16"/>
    <mergeCell ref="E17:P17"/>
    <mergeCell ref="E19:P19"/>
    <mergeCell ref="B14:P14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</mergeCells>
  <hyperlinks>
    <hyperlink ref="D29" r:id="rId1"/>
  </hyperlinks>
  <pageMargins left="0.78740157480314965" right="0.39370078740157483" top="0.78740157480314965" bottom="0.39370078740157483" header="0.31496062992125984" footer="0.31496062992125984"/>
  <pageSetup paperSize="9" scale="52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30" t="s">
        <v>33</v>
      </c>
      <c r="B5" t="e">
        <f>XLR_ERRNAME</f>
        <v>#NAME?</v>
      </c>
    </row>
    <row r="6" spans="1:19">
      <c r="A6" t="s">
        <v>34</v>
      </c>
      <c r="B6">
        <v>7847</v>
      </c>
      <c r="C6" s="31" t="s">
        <v>35</v>
      </c>
      <c r="D6">
        <v>4913</v>
      </c>
      <c r="E6" s="31" t="s">
        <v>36</v>
      </c>
      <c r="F6" s="31" t="s">
        <v>37</v>
      </c>
      <c r="G6" s="31" t="s">
        <v>38</v>
      </c>
      <c r="H6" s="31" t="s">
        <v>39</v>
      </c>
      <c r="I6" s="31" t="s">
        <v>40</v>
      </c>
      <c r="J6" s="31" t="s">
        <v>36</v>
      </c>
      <c r="K6" s="31" t="s">
        <v>41</v>
      </c>
      <c r="L6" s="31" t="s">
        <v>42</v>
      </c>
      <c r="M6" s="31" t="s">
        <v>43</v>
      </c>
      <c r="N6" s="31" t="s">
        <v>39</v>
      </c>
      <c r="O6">
        <v>1655</v>
      </c>
      <c r="P6" s="31" t="s">
        <v>44</v>
      </c>
      <c r="Q6">
        <v>0</v>
      </c>
      <c r="R6" s="31" t="s">
        <v>39</v>
      </c>
      <c r="S6" s="3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e.farrahova</cp:lastModifiedBy>
  <cp:lastPrinted>2015-03-03T09:55:47Z</cp:lastPrinted>
  <dcterms:created xsi:type="dcterms:W3CDTF">2013-12-19T08:11:42Z</dcterms:created>
  <dcterms:modified xsi:type="dcterms:W3CDTF">2015-03-10T08:46:38Z</dcterms:modified>
</cp:coreProperties>
</file>