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9390"/>
  </bookViews>
  <sheets>
    <sheet name="Лист1" sheetId="1" r:id="rId1"/>
    <sheet name="XLR_NoRangeSheet" sheetId="2" state="veryHidden" r:id="rId2"/>
  </sheets>
  <externalReferences>
    <externalReference r:id="rId3"/>
  </externalReferences>
  <definedNames>
    <definedName name="Query1">Лист1!$A$7:$AC$9</definedName>
    <definedName name="Query1_NOTE" hidden="1">[1]XLR_NoRangeSheet!$J$6</definedName>
    <definedName name="Query1_PRIL_NOMER" hidden="1">[1]XLR_NoRangeSheet!$S$6</definedName>
    <definedName name="Query1_TIPNAME" hidden="1">[1]XLR_NoRangeSheet!$R$6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Лист1!$A$1:$N$25</definedName>
  </definedNames>
  <calcPr calcId="124519"/>
</workbook>
</file>

<file path=xl/calcChain.xml><?xml version="1.0" encoding="utf-8"?>
<calcChain xmlns="http://schemas.openxmlformats.org/spreadsheetml/2006/main">
  <c r="E17" i="1"/>
  <c r="M8" l="1"/>
  <c r="M7"/>
  <c r="M9" s="1"/>
  <c r="L9" l="1"/>
  <c r="M10" s="1"/>
  <c r="B8"/>
  <c r="B7"/>
  <c r="B5" i="2"/>
  <c r="D24" i="1"/>
  <c r="D23"/>
  <c r="E18"/>
</calcChain>
</file>

<file path=xl/sharedStrings.xml><?xml version="1.0" encoding="utf-8"?>
<sst xmlns="http://schemas.openxmlformats.org/spreadsheetml/2006/main" count="65" uniqueCount="59">
  <si>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</si>
  <si>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</si>
  <si>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</si>
  <si>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</si>
  <si>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</si>
  <si>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</si>
  <si>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</si>
  <si>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</si>
  <si>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</si>
  <si>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</si>
  <si>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</si>
  <si>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</si>
  <si>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</si>
  <si>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</si>
  <si>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</si>
  <si>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</si>
  <si>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</si>
  <si>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</si>
  <si>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</si>
  <si>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</si>
  <si>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</si>
  <si>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</si>
  <si>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</si>
  <si>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</si>
  <si>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</si>
  <si>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</si>
  <si>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</si>
  <si>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</si>
  <si>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</si>
  <si>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трубы  ПНД, ПВД</t>
  </si>
  <si>
    <t>Исмагилов Р.А., тел. (347)221-56-53, эл.почта:</t>
  </si>
  <si>
    <t>(347)221-56-53</t>
  </si>
  <si>
    <t/>
  </si>
  <si>
    <t>Исмагилов Р.А. тел.:(347)221-56-53</t>
  </si>
  <si>
    <t>31.12.2015</t>
  </si>
  <si>
    <t>Фаткуллина Гульнара Рифатовна</t>
  </si>
  <si>
    <t>(347)221-56-63</t>
  </si>
  <si>
    <t>Отдел организации эксплуатации транспортных сетей (ООЭТС)</t>
  </si>
  <si>
    <t>Приложение 1.3</t>
  </si>
  <si>
    <t>37266</t>
  </si>
  <si>
    <t>ТРУБА ПВД Д.63</t>
  </si>
  <si>
    <t>ПОГ.М</t>
  </si>
  <si>
    <t xml:space="preserve">  кол-во: 30; г.Бирск, ул. Бурновская, д.10; Выдрин Ю.А. 89173483781</t>
  </si>
  <si>
    <t>38314</t>
  </si>
  <si>
    <t>ТРУБА ПНД П/Э D-63*4,7MM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</si>
  <si>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тубах</t>
  </si>
  <si>
    <t xml:space="preserve">  кол-во: 100; ; Иксанова Ф.С. 89053527779;  кол-во: 320; г. Стерлитамак, ул. Коммунистическая, д.30; Секварова С.В. 89656487022;  кол-во: 400; г. Туймазы, ул. Гафурова, д.60; Николаичев А.П. 89018173670;  кол-во: 450; г. Уфа, ул. Каспийская, д.14; Мухамеетшина З.Р. 89018173671</t>
  </si>
  <si>
    <t>g.fatkullina@bashtel.ru</t>
  </si>
  <si>
    <t>Предельная сумма лота составляет: 86542,73 руб. с НДС.</t>
  </si>
  <si>
    <t>1 - 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</si>
  <si>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ЛОТ 7847</t>
  </si>
  <si>
    <t>не менее 24 месяца</t>
  </si>
  <si>
    <t>Начальник отдела ОЭС</t>
  </si>
  <si>
    <t>Шиц Д.В.</t>
  </si>
  <si>
    <t>Отдел  эксплуатации сетей (ОЭС)</t>
  </si>
  <si>
    <t>810</t>
  </si>
  <si>
    <t xml:space="preserve">II кв. - до 20  апреля 2015, IIIкв. До 20 июля 2015. </t>
  </si>
  <si>
    <t>Производитель</t>
  </si>
  <si>
    <t>Трубы ПВД.Используется для дополнительной изоляции кабеля, в том числе и при прокладке в грунте. Согласно ГОСТ 18599-2001 ПЭ 100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характеристик.Гарантия сохранения качества продукции не менее 1 года , наличие маркировки завода-производителя  на трубах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</si>
</sst>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2" borderId="0" xfId="0" applyFill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5" fillId="0" borderId="0" xfId="0" applyFont="1"/>
    <xf numFmtId="4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madeevAV/Desktop/&#1044;&#1086;&#1082;&#1091;&#1084;&#1077;&#1085;&#1090;&#1099;%20&#1087;&#1086;%20&#1079;&#1072;&#1082;&#1091;&#1087;&#1082;&#1072;&#1084;%202015/&#1051;&#1086;&#1090;%20&#8470;%207847%20&#1058;&#1088;&#1091;&#1073;&#1072;%20&#1055;&#1053;&#1044;,%20&#1055;&#1042;&#1044;/&#1043;&#1088;&#1072;&#1092;&#1080;&#1082;_&#1076;&#1086;&#1089;&#1090;&#1072;&#1074;&#1082;&#1080;%20&#1090;&#1088;&#1091;&#1073;&#1099;%20&#1055;&#1053;&#1044;,%20&#1055;&#1042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>
        <row r="6">
          <cell r="J6" t="str">
            <v>Поставка трубы  ПНД, ПВД</v>
          </cell>
          <cell r="R6" t="str">
            <v/>
          </cell>
          <cell r="S6" t="str">
            <v>Приложение 1.3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5"/>
  <sheetViews>
    <sheetView tabSelected="1" view="pageBreakPreview" topLeftCell="A9" zoomScale="90" zoomScaleNormal="67" zoomScaleSheetLayoutView="90" workbookViewId="0">
      <selection activeCell="E13" sqref="E13:N13"/>
    </sheetView>
  </sheetViews>
  <sheetFormatPr defaultRowHeight="15"/>
  <cols>
    <col min="1" max="1" width="0.85546875" customWidth="1"/>
    <col min="2" max="2" width="9.42578125" customWidth="1"/>
    <col min="3" max="3" width="8.42578125" style="10" customWidth="1"/>
    <col min="4" max="4" width="17.7109375" customWidth="1"/>
    <col min="5" max="5" width="15.7109375" style="10" customWidth="1"/>
    <col min="6" max="6" width="34" customWidth="1"/>
    <col min="11" max="11" width="17.42578125" style="7" customWidth="1"/>
    <col min="12" max="12" width="16" style="7" customWidth="1"/>
    <col min="13" max="13" width="18.28515625" style="9" customWidth="1"/>
    <col min="14" max="14" width="28.7109375" customWidth="1"/>
    <col min="15" max="15" width="3.28515625" customWidth="1"/>
    <col min="25" max="28" width="9.140625" style="10"/>
  </cols>
  <sheetData>
    <row r="1" spans="1:29">
      <c r="N1" s="7" t="s">
        <v>38</v>
      </c>
    </row>
    <row r="2" spans="1:29">
      <c r="B2" s="56" t="s">
        <v>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29">
      <c r="B3" t="s">
        <v>50</v>
      </c>
      <c r="C3" s="10" t="s">
        <v>29</v>
      </c>
      <c r="D3" s="23"/>
      <c r="E3" s="23"/>
      <c r="F3" s="22" t="s">
        <v>54</v>
      </c>
      <c r="N3" s="19"/>
      <c r="O3" s="3"/>
    </row>
    <row r="4" spans="1:29" s="11" customFormat="1" ht="15" customHeight="1">
      <c r="B4" s="57" t="s">
        <v>0</v>
      </c>
      <c r="C4" s="60" t="s">
        <v>25</v>
      </c>
      <c r="D4" s="57" t="s">
        <v>14</v>
      </c>
      <c r="E4" s="60" t="s">
        <v>57</v>
      </c>
      <c r="F4" s="57" t="s">
        <v>1</v>
      </c>
      <c r="G4" s="57" t="s">
        <v>13</v>
      </c>
      <c r="H4" s="59"/>
      <c r="I4" s="59"/>
      <c r="J4" s="59"/>
      <c r="K4" s="40" t="s">
        <v>18</v>
      </c>
      <c r="L4" s="38" t="s">
        <v>19</v>
      </c>
      <c r="M4" s="58" t="s">
        <v>21</v>
      </c>
      <c r="N4" s="57" t="s">
        <v>2</v>
      </c>
      <c r="O4" s="12"/>
    </row>
    <row r="5" spans="1:29" s="13" customFormat="1" ht="73.150000000000006" customHeight="1">
      <c r="B5" s="57"/>
      <c r="C5" s="61"/>
      <c r="D5" s="57"/>
      <c r="E5" s="61"/>
      <c r="F5" s="57"/>
      <c r="G5" s="57"/>
      <c r="H5" s="8" t="s">
        <v>15</v>
      </c>
      <c r="I5" s="8" t="s">
        <v>16</v>
      </c>
      <c r="J5" s="8" t="s">
        <v>17</v>
      </c>
      <c r="K5" s="41"/>
      <c r="L5" s="39"/>
      <c r="M5" s="58"/>
      <c r="N5" s="57"/>
    </row>
    <row r="6" spans="1:29" s="11" customFormat="1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216" customHeight="1">
      <c r="A7" s="10"/>
      <c r="B7" s="6">
        <f>ROW()-6</f>
        <v>1</v>
      </c>
      <c r="C7" s="6" t="s">
        <v>39</v>
      </c>
      <c r="D7" s="1" t="s">
        <v>40</v>
      </c>
      <c r="E7" s="1"/>
      <c r="F7" s="1" t="s">
        <v>58</v>
      </c>
      <c r="G7" s="4" t="s">
        <v>41</v>
      </c>
      <c r="H7" s="24">
        <v>30</v>
      </c>
      <c r="I7" s="24">
        <v>0</v>
      </c>
      <c r="J7" s="24">
        <v>30</v>
      </c>
      <c r="K7" s="5">
        <v>95.21</v>
      </c>
      <c r="L7" s="5">
        <v>2856.3</v>
      </c>
      <c r="M7" s="5">
        <f>1.18*L7</f>
        <v>3370.4340000000002</v>
      </c>
      <c r="N7" s="1" t="s">
        <v>42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259.5" customHeight="1">
      <c r="A8" s="10"/>
      <c r="B8" s="6">
        <f>ROW()-6</f>
        <v>2</v>
      </c>
      <c r="C8" s="6" t="s">
        <v>43</v>
      </c>
      <c r="D8" s="1" t="s">
        <v>44</v>
      </c>
      <c r="E8" s="1"/>
      <c r="F8" s="1" t="s">
        <v>45</v>
      </c>
      <c r="G8" s="4" t="s">
        <v>41</v>
      </c>
      <c r="H8" s="24" t="s">
        <v>55</v>
      </c>
      <c r="I8" s="24">
        <v>460</v>
      </c>
      <c r="J8" s="24">
        <v>1270</v>
      </c>
      <c r="K8" s="5">
        <v>55.5</v>
      </c>
      <c r="L8" s="5">
        <v>70485</v>
      </c>
      <c r="M8" s="5">
        <f>1.18*L8</f>
        <v>83172.299999999988</v>
      </c>
      <c r="N8" s="1" t="s">
        <v>46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>
      <c r="B9" s="16"/>
      <c r="C9" s="18"/>
      <c r="D9" s="17"/>
      <c r="E9" s="17"/>
      <c r="F9" s="17"/>
      <c r="G9" s="18"/>
      <c r="H9" s="18"/>
      <c r="I9" s="18"/>
      <c r="J9" s="18"/>
      <c r="K9" s="20"/>
      <c r="L9" s="21">
        <f>SUM($L$7:$L$8)</f>
        <v>73341.3</v>
      </c>
      <c r="M9" s="21">
        <f>SUM(M7:M8)</f>
        <v>86542.733999999982</v>
      </c>
      <c r="N9" s="33"/>
    </row>
    <row r="10" spans="1:29" s="10" customFormat="1">
      <c r="B10" s="32"/>
      <c r="C10" s="15"/>
      <c r="D10" s="2"/>
      <c r="E10" s="2"/>
      <c r="F10" s="2"/>
      <c r="G10" s="15"/>
      <c r="H10" s="15"/>
      <c r="I10" s="15"/>
      <c r="J10" s="15"/>
      <c r="K10" s="15"/>
      <c r="L10" s="15" t="s">
        <v>20</v>
      </c>
      <c r="M10" s="36">
        <f>M9-L9</f>
        <v>13201.433999999979</v>
      </c>
      <c r="N10" s="34"/>
    </row>
    <row r="11" spans="1:29">
      <c r="A11" s="10"/>
      <c r="B11" s="43" t="s">
        <v>48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>
      <c r="B12" s="43" t="s">
        <v>3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</row>
    <row r="13" spans="1:29" s="31" customFormat="1" ht="16.5" customHeight="1">
      <c r="B13" s="42" t="s">
        <v>4</v>
      </c>
      <c r="C13" s="42"/>
      <c r="D13" s="42"/>
      <c r="E13" s="50" t="s">
        <v>56</v>
      </c>
      <c r="F13" s="51"/>
      <c r="G13" s="51"/>
      <c r="H13" s="51"/>
      <c r="I13" s="51"/>
      <c r="J13" s="51"/>
      <c r="K13" s="51"/>
      <c r="L13" s="51"/>
      <c r="M13" s="51"/>
      <c r="N13" s="52"/>
    </row>
    <row r="14" spans="1:29" ht="32.1" customHeight="1">
      <c r="B14" s="37" t="s">
        <v>5</v>
      </c>
      <c r="C14" s="37"/>
      <c r="D14" s="37"/>
      <c r="E14" s="53" t="s">
        <v>8</v>
      </c>
      <c r="F14" s="54"/>
      <c r="G14" s="54"/>
      <c r="H14" s="54"/>
      <c r="I14" s="54"/>
      <c r="J14" s="54"/>
      <c r="K14" s="54"/>
      <c r="L14" s="54"/>
      <c r="M14" s="54"/>
      <c r="N14" s="55"/>
      <c r="O14" s="2"/>
      <c r="P14" s="2"/>
      <c r="Q14" s="2"/>
      <c r="R14" s="2"/>
      <c r="S14" s="2"/>
      <c r="T14" s="2"/>
    </row>
    <row r="15" spans="1:29" s="10" customFormat="1">
      <c r="B15" s="44" t="s">
        <v>22</v>
      </c>
      <c r="C15" s="45"/>
      <c r="D15" s="46"/>
      <c r="E15" s="47" t="s">
        <v>51</v>
      </c>
      <c r="F15" s="48"/>
      <c r="G15" s="48"/>
      <c r="H15" s="48"/>
      <c r="I15" s="48"/>
      <c r="J15" s="48"/>
      <c r="K15" s="48"/>
      <c r="L15" s="48"/>
      <c r="M15" s="48"/>
      <c r="N15" s="49"/>
      <c r="P15"/>
      <c r="Q15"/>
      <c r="R15"/>
      <c r="S15"/>
      <c r="T15"/>
      <c r="U15"/>
      <c r="V15"/>
      <c r="W15"/>
      <c r="X15"/>
      <c r="AC15"/>
    </row>
    <row r="16" spans="1:29" s="10" customFormat="1">
      <c r="B16" s="44" t="s">
        <v>23</v>
      </c>
      <c r="C16" s="45"/>
      <c r="D16" s="46"/>
      <c r="E16" s="47" t="s">
        <v>24</v>
      </c>
      <c r="F16" s="48"/>
      <c r="G16" s="48"/>
      <c r="H16" s="48"/>
      <c r="I16" s="48"/>
      <c r="J16" s="48"/>
      <c r="K16" s="48"/>
      <c r="L16" s="48"/>
      <c r="M16" s="48"/>
      <c r="N16" s="49"/>
    </row>
    <row r="17" spans="2:29">
      <c r="B17" s="37" t="s">
        <v>6</v>
      </c>
      <c r="C17" s="37"/>
      <c r="D17" s="37"/>
      <c r="E17" s="47" t="str">
        <f>Query2_KURATOR</f>
        <v>Исмагилов Р.А., тел. (347)221-56-53, эл.почта:</v>
      </c>
      <c r="F17" s="48"/>
      <c r="G17" s="48"/>
      <c r="H17" s="48"/>
      <c r="I17" s="48"/>
      <c r="J17" s="48"/>
      <c r="K17" s="48"/>
      <c r="L17" s="48"/>
      <c r="M17" s="48"/>
      <c r="N17" s="49"/>
      <c r="P17" s="10"/>
      <c r="Q17" s="10"/>
      <c r="R17" s="10"/>
      <c r="S17" s="10"/>
      <c r="T17" s="10"/>
      <c r="U17" s="10"/>
      <c r="V17" s="10"/>
      <c r="W17" s="10"/>
      <c r="X17" s="10"/>
      <c r="AC17" s="10"/>
    </row>
    <row r="18" spans="2:29" ht="19.5" customHeight="1">
      <c r="B18" s="37" t="s">
        <v>7</v>
      </c>
      <c r="C18" s="37"/>
      <c r="D18" s="37"/>
      <c r="E18" s="47" t="str">
        <f>Query2_NPO</f>
        <v>Исмагилов Р.А. тел.:(347)221-56-53</v>
      </c>
      <c r="F18" s="48"/>
      <c r="G18" s="48"/>
      <c r="H18" s="48"/>
      <c r="I18" s="48"/>
      <c r="J18" s="48"/>
      <c r="K18" s="48"/>
      <c r="L18" s="48"/>
      <c r="M18" s="48"/>
      <c r="N18" s="49"/>
    </row>
    <row r="19" spans="2:29" s="10" customFormat="1" ht="19.5" customHeight="1">
      <c r="B19" s="27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P19"/>
      <c r="Q19"/>
      <c r="R19"/>
      <c r="S19"/>
      <c r="T19"/>
      <c r="U19"/>
      <c r="V19"/>
      <c r="W19"/>
      <c r="X19"/>
      <c r="AC19"/>
    </row>
    <row r="20" spans="2:29">
      <c r="B20" s="10" t="s">
        <v>49</v>
      </c>
      <c r="P20" s="10"/>
      <c r="Q20" s="10"/>
      <c r="R20" s="10"/>
      <c r="S20" s="10"/>
      <c r="T20" s="10"/>
      <c r="U20" s="10"/>
      <c r="V20" s="10"/>
      <c r="W20" s="10"/>
      <c r="X20" s="10"/>
      <c r="AC20" s="10"/>
    </row>
    <row r="21" spans="2:29" s="10" customFormat="1">
      <c r="P21"/>
      <c r="Q21"/>
      <c r="R21"/>
      <c r="S21"/>
      <c r="T21"/>
      <c r="U21"/>
      <c r="V21"/>
      <c r="W21"/>
      <c r="X21"/>
      <c r="AC21"/>
    </row>
    <row r="22" spans="2:29">
      <c r="B22" t="s">
        <v>10</v>
      </c>
      <c r="P22" s="10"/>
      <c r="Q22" s="10"/>
      <c r="R22" s="10"/>
      <c r="S22" s="10"/>
      <c r="T22" s="10"/>
      <c r="U22" s="10"/>
      <c r="V22" s="10"/>
      <c r="W22" s="10"/>
      <c r="X22" s="10"/>
      <c r="AC22" s="10"/>
    </row>
    <row r="23" spans="2:29">
      <c r="D23" s="3" t="str">
        <f>Query2_USERN</f>
        <v>Фаткуллина Гульнара Рифатовна</v>
      </c>
      <c r="E23" s="3"/>
    </row>
    <row r="24" spans="2:29" ht="15.75">
      <c r="B24" t="s">
        <v>11</v>
      </c>
      <c r="D24" s="3" t="str">
        <f>Query2_USERT</f>
        <v>(347)221-56-63</v>
      </c>
      <c r="E24" s="3"/>
      <c r="G24" s="35" t="s">
        <v>52</v>
      </c>
      <c r="H24" s="35"/>
      <c r="I24" s="35"/>
      <c r="J24" s="35"/>
      <c r="K24" s="35" t="s">
        <v>53</v>
      </c>
    </row>
    <row r="25" spans="2:29">
      <c r="B25" t="s">
        <v>12</v>
      </c>
      <c r="D25" s="3" t="s">
        <v>47</v>
      </c>
      <c r="E25" s="3"/>
    </row>
  </sheetData>
  <mergeCells count="26"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  <mergeCell ref="B17:D17"/>
    <mergeCell ref="B18:D18"/>
    <mergeCell ref="L4:L5"/>
    <mergeCell ref="K4:K5"/>
    <mergeCell ref="B13:D13"/>
    <mergeCell ref="B12:N12"/>
    <mergeCell ref="B16:D16"/>
    <mergeCell ref="B14:D14"/>
    <mergeCell ref="B15:D15"/>
    <mergeCell ref="E16:N16"/>
    <mergeCell ref="E17:N17"/>
    <mergeCell ref="E18:N18"/>
    <mergeCell ref="E13:N13"/>
    <mergeCell ref="E14:N14"/>
    <mergeCell ref="E15:N15"/>
    <mergeCell ref="B11:N11"/>
  </mergeCells>
  <pageMargins left="0.78740157480314965" right="0.39370078740157483" top="0.78740157480314965" bottom="0.39370078740157483" header="0.31496062992125984" footer="0.31496062992125984"/>
  <pageSetup paperSize="9" scale="5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26</v>
      </c>
      <c r="B5" t="e">
        <f>XLR_ERRNAME</f>
        <v>#NAME?</v>
      </c>
    </row>
    <row r="6" spans="1:19">
      <c r="A6" t="s">
        <v>27</v>
      </c>
      <c r="B6">
        <v>7847</v>
      </c>
      <c r="C6" s="30" t="s">
        <v>28</v>
      </c>
      <c r="D6">
        <v>4913</v>
      </c>
      <c r="E6" s="30" t="s">
        <v>29</v>
      </c>
      <c r="F6" s="30" t="s">
        <v>30</v>
      </c>
      <c r="G6" s="30" t="s">
        <v>31</v>
      </c>
      <c r="H6" s="30" t="s">
        <v>32</v>
      </c>
      <c r="I6" s="30" t="s">
        <v>33</v>
      </c>
      <c r="J6" s="30" t="s">
        <v>29</v>
      </c>
      <c r="K6" s="30" t="s">
        <v>34</v>
      </c>
      <c r="L6" s="30" t="s">
        <v>35</v>
      </c>
      <c r="M6" s="30" t="s">
        <v>36</v>
      </c>
      <c r="N6" s="30" t="s">
        <v>32</v>
      </c>
      <c r="O6">
        <v>5006</v>
      </c>
      <c r="P6" s="30" t="s">
        <v>37</v>
      </c>
      <c r="Q6">
        <v>0</v>
      </c>
      <c r="R6" s="30" t="s">
        <v>32</v>
      </c>
      <c r="S6" s="3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e.farrahova</cp:lastModifiedBy>
  <cp:lastPrinted>2015-03-03T10:06:55Z</cp:lastPrinted>
  <dcterms:created xsi:type="dcterms:W3CDTF">2013-12-19T08:11:42Z</dcterms:created>
  <dcterms:modified xsi:type="dcterms:W3CDTF">2015-03-10T12:31:39Z</dcterms:modified>
</cp:coreProperties>
</file>