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5480" windowHeight="10110"/>
  </bookViews>
  <sheets>
    <sheet name="Лист1" sheetId="1" r:id="rId1"/>
    <sheet name="XLR_NoRangeSheet" sheetId="2" state="veryHidden" r:id="rId2"/>
  </sheets>
  <definedNames>
    <definedName name="Query1">Лист1!$A$7:$Z$10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Лист1!$A$16:$M$16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D20" i="1"/>
  <c r="D19"/>
  <c r="J9" l="1"/>
  <c r="K9" s="1"/>
  <c r="J8"/>
  <c r="K8" s="1"/>
  <c r="J7"/>
  <c r="K7" s="1"/>
  <c r="K10" l="1"/>
  <c r="J10"/>
  <c r="B9"/>
  <c r="B8"/>
  <c r="B7"/>
  <c r="B5" i="2"/>
  <c r="C24" i="1"/>
  <c r="C23"/>
  <c r="C22"/>
</calcChain>
</file>

<file path=xl/sharedStrings.xml><?xml version="1.0" encoding="utf-8"?>
<sst xmlns="http://schemas.openxmlformats.org/spreadsheetml/2006/main" count="59" uniqueCount="54">
  <si>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</si>
  <si>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</si>
  <si>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</si>
  <si>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</si>
  <si>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</si>
  <si>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</si>
  <si>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</si>
  <si>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</si>
  <si>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</si>
  <si>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СПЕЦИФИКАЦИЯ</t>
  </si>
  <si>
    <t>Исполнитель:</t>
  </si>
  <si>
    <t>тел.</t>
  </si>
  <si>
    <t>Eд.изм</t>
  </si>
  <si>
    <t>Наименование товара</t>
  </si>
  <si>
    <t>II кв.</t>
  </si>
  <si>
    <t>III кв.</t>
  </si>
  <si>
    <t>Итого</t>
  </si>
  <si>
    <t>В т.ч. НДС</t>
  </si>
  <si>
    <t>ЛОТ</t>
  </si>
  <si>
    <t>Гарантийные обязательства</t>
  </si>
  <si>
    <t xml:space="preserve">Срок службы </t>
  </si>
  <si>
    <t>не менее 25 лет</t>
  </si>
  <si>
    <t>4.2, Developer  (build 122-D7)</t>
  </si>
  <si>
    <t>Query2</t>
  </si>
  <si>
    <t>Республика Башкортостан</t>
  </si>
  <si>
    <t>Поставка плинтов, модулей КМН</t>
  </si>
  <si>
    <t>Шиц Д.В., тел. 2215597, эл.почта:</t>
  </si>
  <si>
    <t>2215597</t>
  </si>
  <si>
    <t/>
  </si>
  <si>
    <t>Мустафин И.З тел 8/347/2215779</t>
  </si>
  <si>
    <t>31.12.2015</t>
  </si>
  <si>
    <t>Ахметзянова Венера Фанитовна</t>
  </si>
  <si>
    <t>(347)221-56-61</t>
  </si>
  <si>
    <t>Отдел капитального строительства (ОКС)</t>
  </si>
  <si>
    <t>Инвестиционная деятельность</t>
  </si>
  <si>
    <t>Приложение 1.3</t>
  </si>
  <si>
    <t>МОДУЛЬ КМН</t>
  </si>
  <si>
    <t>шт</t>
  </si>
  <si>
    <t>ОПОРА ДЛЯ ПЛИНТОВ LSA-PROFIL 2/10 19"3U</t>
  </si>
  <si>
    <t>Опора предназначена для размещения 19 плинтов (2/8, 2/10, 2/8х3) с типом установки LSA-PROFIL.</t>
  </si>
  <si>
    <t>ПЛИНТ LSA-PLUS 2*10</t>
  </si>
  <si>
    <t>компл</t>
  </si>
  <si>
    <t xml:space="preserve">   г. Уфа, ул. Каспийская, д.14; Иксанова Ф.С  тел 89053527779.                Подгорная Р.Р тел 89018173583.</t>
  </si>
  <si>
    <t>Приложение 1.1</t>
  </si>
  <si>
    <t>Предельная сумма лота составляет:        4127404,00 руб. с НДС.</t>
  </si>
  <si>
    <t>Гарантийные обязательства - 24 месяца</t>
  </si>
  <si>
    <t>не менее 24 месяцев</t>
  </si>
  <si>
    <t>Транспортировка товара осуществляется автомобильным транспортом, в объеме транзитной (вагонной) нормы или кратной транзитной норме за счет Поставщика.</t>
  </si>
  <si>
    <t>Плинт LSA PROFIL 2/10, маркировка 0..9 
Плинт с нормально замкнутыми контактами на 10 пар содержит контактные элементы разрыва цепи электрического соединения. Плинт обеспечивает возможность контроля цепей обеспечивается в обоих направлениях, а также вовозможность установки элементов многоступенчатой (комплексной) защиты.
Установка плинта:
- На штангах PROFIL (межцентровое расстояние между штангами 95 мм на 10 пар)
- На монтажных хомутах 2/10
Технические характеристики:
Сопротивление изоляции 1 ГОм
Сопротивление контакта &lt;= 5 мОм
Напряжение переходного процесса 1,5 кВ
Ток импульса 120В DC TNV
Допустимый диаметр жилы однопроволочного провода 0,4...0,64 мм
Цвет крышка: белый, основание: белый
Требования безопасности соответствуют  РД45.064-99
Требования по стойкости к климатическим воздействиям соответствуют  РД45.064-99
Срок службы должен быть не менее 25 лет.
Срок сохраняемости должен быть не менее 1 года.
Гарантийный срок эксплуатации ОКО должен быть не менее 2 лет со дня ввода в эксплуатацию
Комплект поставки состоит из 10 плинтов LSA PROFIL 2/10, маркировка 0..9</t>
  </si>
  <si>
    <t>Коммутационный модуль  с защитой от перенапряжения КМН предназначен для соединения жил линейного распределительного кабеля с кабелем абонентской проводки и обеспечивает защиту от опасных внешних электрических воздействий, возникающих на линии. Модуль КМН представляет собой однопарный соединитель с установленной трехточечной защитой от перенапряжений и устанавливается на DIN-рейку.Вставка красного цвета со стрелкой на корпусе,указывающей направление защиты.Вставка защиты заполнена гидрофобным заполнителем. Врезные контакты защищены гелем.  Электрическая изоляция (при изъятой вставки-защиты) в нормальных климатических условиях выдерживает без пробоя и поверхностного перекрытия в течение 1 минуты напряжение переменного тока частотой 50 Гц не менее 1500 Вэфф;      электрическое сопротивление изоляции (при изъятой вставки-защиты) в нормальных климатических условиях не менее 5000 МОм; проходное контактное сопротивление не более 0,01 Ом. Вставка защиты КМН имеет следующие параметры: рабочее напряжение постоянного тока 72 В; среднеквадратичное значение рабочего напряжения переменного тока 110 В; рабочий ток при нормальной темперетуре 70 мА; статическое напряжение ограничения не более 240 В; динамическое напряжение ограничения не более 1300 В. Модуль КМН предназначен для эксплуатации при температуре от - 60 оС до +60 оС и относительной влажности воздуха 80 % пр температуре + 25оС. Способы размещения: устанавливается в распределительном боксе АЗУ, кабельных ящиках. Соответствует " Правилам  применения  кроссового оборудования " утвержден Приказом   Мининформсвязи России  от 04.04.2006 №52.</t>
  </si>
  <si>
    <t xml:space="preserve">2 кв.  - март 2015 года, 3 кв. -  июль 2015 года </t>
  </si>
  <si>
    <t>Предельная цена за единицу измерения без НДС, включая стоимость тары и доставку, рубли РФ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</si>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</sst>
</file>

<file path=xl/styles.xml><?xml version="1.0" encoding="utf-8"?>
<styleSheet xmlns="http://schemas.openxmlformats.org/spreadsheetml/2006/main">
  <numFmts count="2">
    <numFmt numFmtId="164" formatCode="#,##0.00_р_."/>
    <numFmt numFmtId="165" formatCode="#,##0.00&quot;р.&quot;"/>
  </numFmts>
  <fonts count="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center" vertical="top"/>
    </xf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0" fontId="0" fillId="0" borderId="5" xfId="0" applyBorder="1" applyAlignment="1">
      <alignment horizontal="right"/>
    </xf>
    <xf numFmtId="164" fontId="0" fillId="0" borderId="1" xfId="0" applyNumberFormat="1" applyBorder="1" applyAlignment="1">
      <alignment horizontal="right"/>
    </xf>
    <xf numFmtId="0" fontId="2" fillId="0" borderId="0" xfId="0" applyFont="1" applyAlignment="1">
      <alignment horizontal="left"/>
    </xf>
    <xf numFmtId="49" fontId="0" fillId="0" borderId="1" xfId="0" applyNumberFormat="1" applyBorder="1" applyAlignment="1">
      <alignment horizontal="left" vertical="top"/>
    </xf>
    <xf numFmtId="0" fontId="0" fillId="0" borderId="0" xfId="0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quotePrefix="1"/>
    <xf numFmtId="49" fontId="0" fillId="0" borderId="0" xfId="0" applyNumberFormat="1"/>
    <xf numFmtId="0" fontId="0" fillId="0" borderId="1" xfId="0" applyNumberFormat="1" applyBorder="1" applyAlignment="1">
      <alignment horizontal="left" vertical="top"/>
    </xf>
    <xf numFmtId="0" fontId="0" fillId="0" borderId="0" xfId="0" applyAlignment="1">
      <alignment horizontal="center"/>
    </xf>
    <xf numFmtId="164" fontId="0" fillId="0" borderId="1" xfId="0" applyNumberFormat="1" applyBorder="1" applyAlignment="1">
      <alignment horizontal="center" vertical="top" wrapText="1"/>
    </xf>
    <xf numFmtId="164" fontId="0" fillId="0" borderId="4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5" fontId="0" fillId="0" borderId="0" xfId="0" applyNumberFormat="1" applyAlignment="1">
      <alignment vertical="top"/>
    </xf>
    <xf numFmtId="165" fontId="0" fillId="0" borderId="1" xfId="0" applyNumberFormat="1" applyBorder="1" applyAlignment="1">
      <alignment vertical="top"/>
    </xf>
    <xf numFmtId="0" fontId="0" fillId="0" borderId="1" xfId="0" applyBorder="1" applyAlignment="1"/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" xfId="0" applyBorder="1" applyAlignment="1">
      <alignment horizontal="left"/>
    </xf>
    <xf numFmtId="0" fontId="2" fillId="0" borderId="10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Z24"/>
  <sheetViews>
    <sheetView tabSelected="1" view="pageBreakPreview" zoomScale="60" workbookViewId="0">
      <selection activeCell="D7" sqref="D7"/>
    </sheetView>
  </sheetViews>
  <sheetFormatPr defaultRowHeight="15"/>
  <cols>
    <col min="1" max="1" width="0.85546875" customWidth="1"/>
    <col min="2" max="2" width="8.42578125" customWidth="1"/>
    <col min="3" max="3" width="26.42578125" customWidth="1"/>
    <col min="4" max="4" width="67.42578125" customWidth="1"/>
    <col min="9" max="9" width="19.5703125" style="27" customWidth="1"/>
    <col min="10" max="10" width="16" style="27" customWidth="1"/>
    <col min="11" max="11" width="18.28515625" style="7" customWidth="1"/>
    <col min="12" max="12" width="18.7109375" customWidth="1"/>
    <col min="13" max="13" width="0.140625" customWidth="1"/>
    <col min="22" max="25" width="9.140625" style="8"/>
  </cols>
  <sheetData>
    <row r="1" spans="1:26">
      <c r="L1" s="17" t="s">
        <v>43</v>
      </c>
    </row>
    <row r="2" spans="1:26">
      <c r="B2" s="34" t="s">
        <v>9</v>
      </c>
      <c r="C2" s="34"/>
      <c r="D2" s="34"/>
      <c r="E2" s="34"/>
      <c r="F2" s="34"/>
      <c r="G2" s="34"/>
      <c r="H2" s="34"/>
      <c r="I2" s="34"/>
      <c r="J2" s="34"/>
      <c r="K2" s="34"/>
      <c r="L2" s="34"/>
    </row>
    <row r="3" spans="1:26">
      <c r="B3" t="s">
        <v>18</v>
      </c>
      <c r="C3" s="20"/>
      <c r="D3" s="45"/>
      <c r="E3" s="45"/>
      <c r="F3" s="45"/>
      <c r="G3" s="45"/>
      <c r="H3" s="45"/>
      <c r="L3" s="17"/>
      <c r="M3" s="3"/>
    </row>
    <row r="4" spans="1:26" s="9" customFormat="1" ht="15" customHeight="1">
      <c r="B4" s="35" t="s">
        <v>0</v>
      </c>
      <c r="C4" s="35" t="s">
        <v>13</v>
      </c>
      <c r="D4" s="35" t="s">
        <v>1</v>
      </c>
      <c r="E4" s="35" t="s">
        <v>12</v>
      </c>
      <c r="F4" s="37"/>
      <c r="G4" s="37"/>
      <c r="H4" s="37"/>
      <c r="I4" s="39" t="s">
        <v>51</v>
      </c>
      <c r="J4" s="52" t="s">
        <v>52</v>
      </c>
      <c r="K4" s="53" t="s">
        <v>53</v>
      </c>
      <c r="L4" s="35" t="s">
        <v>2</v>
      </c>
      <c r="M4" s="10"/>
    </row>
    <row r="5" spans="1:26" s="11" customFormat="1" ht="64.5" customHeight="1">
      <c r="B5" s="35"/>
      <c r="C5" s="35"/>
      <c r="D5" s="35"/>
      <c r="E5" s="35"/>
      <c r="F5" s="6" t="s">
        <v>14</v>
      </c>
      <c r="G5" s="6" t="s">
        <v>15</v>
      </c>
      <c r="H5" s="6" t="s">
        <v>16</v>
      </c>
      <c r="I5" s="40"/>
      <c r="J5" s="38"/>
      <c r="K5" s="36"/>
      <c r="L5" s="35"/>
    </row>
    <row r="6" spans="1:26" s="9" customFormat="1">
      <c r="B6" s="12">
        <v>1</v>
      </c>
      <c r="C6" s="12">
        <v>2</v>
      </c>
      <c r="D6" s="23">
        <v>3</v>
      </c>
      <c r="E6" s="23">
        <v>4</v>
      </c>
      <c r="F6" s="23">
        <v>5</v>
      </c>
      <c r="G6" s="23">
        <v>6</v>
      </c>
      <c r="H6" s="23">
        <v>7</v>
      </c>
      <c r="I6" s="23">
        <v>8</v>
      </c>
      <c r="J6" s="23">
        <v>9</v>
      </c>
      <c r="K6" s="23">
        <v>10</v>
      </c>
      <c r="L6" s="23">
        <v>11</v>
      </c>
    </row>
    <row r="7" spans="1:26" ht="285">
      <c r="A7" s="8"/>
      <c r="B7" s="5">
        <f t="shared" ref="B7:B9" si="0">ROW()-6</f>
        <v>1</v>
      </c>
      <c r="C7" s="1" t="s">
        <v>36</v>
      </c>
      <c r="D7" s="1" t="s">
        <v>49</v>
      </c>
      <c r="E7" s="4" t="s">
        <v>37</v>
      </c>
      <c r="F7" s="26">
        <v>9480</v>
      </c>
      <c r="G7" s="21">
        <v>1220</v>
      </c>
      <c r="H7" s="21">
        <v>10700</v>
      </c>
      <c r="I7" s="28">
        <v>156</v>
      </c>
      <c r="J7" s="28">
        <f>I7*H7</f>
        <v>1669200</v>
      </c>
      <c r="K7" s="32">
        <f>J7*1.18</f>
        <v>1969656</v>
      </c>
      <c r="L7" s="1" t="s">
        <v>42</v>
      </c>
      <c r="M7" s="8"/>
      <c r="N7" s="8"/>
      <c r="O7" s="8"/>
      <c r="P7" s="8"/>
      <c r="Q7" s="8"/>
      <c r="R7" s="8"/>
      <c r="S7" s="8"/>
      <c r="T7" s="8"/>
      <c r="U7" s="8"/>
      <c r="Z7" s="8"/>
    </row>
    <row r="8" spans="1:26" ht="90">
      <c r="A8" s="8"/>
      <c r="B8" s="5">
        <f t="shared" si="0"/>
        <v>2</v>
      </c>
      <c r="C8" s="1" t="s">
        <v>38</v>
      </c>
      <c r="D8" s="1" t="s">
        <v>39</v>
      </c>
      <c r="E8" s="4" t="s">
        <v>37</v>
      </c>
      <c r="F8" s="26">
        <v>291</v>
      </c>
      <c r="G8" s="21">
        <v>0</v>
      </c>
      <c r="H8" s="21">
        <v>291</v>
      </c>
      <c r="I8" s="28">
        <v>600</v>
      </c>
      <c r="J8" s="28">
        <f>I8*H8</f>
        <v>174600</v>
      </c>
      <c r="K8" s="32">
        <f t="shared" ref="K8:K9" si="1">J8*1.18</f>
        <v>206028</v>
      </c>
      <c r="L8" s="1" t="s">
        <v>42</v>
      </c>
      <c r="M8" s="8"/>
      <c r="N8" s="8"/>
      <c r="O8" s="8"/>
      <c r="P8" s="8"/>
      <c r="Q8" s="8"/>
      <c r="R8" s="8"/>
      <c r="S8" s="8"/>
      <c r="T8" s="8"/>
      <c r="U8" s="8"/>
      <c r="Z8" s="8"/>
    </row>
    <row r="9" spans="1:26" s="8" customFormat="1" ht="390">
      <c r="B9" s="5">
        <f t="shared" si="0"/>
        <v>3</v>
      </c>
      <c r="C9" s="1" t="s">
        <v>40</v>
      </c>
      <c r="D9" s="1" t="s">
        <v>48</v>
      </c>
      <c r="E9" s="4" t="s">
        <v>41</v>
      </c>
      <c r="F9" s="26">
        <v>1425</v>
      </c>
      <c r="G9" s="21">
        <v>229</v>
      </c>
      <c r="H9" s="26">
        <v>1654</v>
      </c>
      <c r="I9" s="28">
        <v>1000</v>
      </c>
      <c r="J9" s="28">
        <f>I9*H9</f>
        <v>1654000</v>
      </c>
      <c r="K9" s="31">
        <f t="shared" si="1"/>
        <v>1951720</v>
      </c>
      <c r="L9" s="1" t="s">
        <v>42</v>
      </c>
    </row>
    <row r="10" spans="1:26">
      <c r="A10" s="8"/>
      <c r="B10" s="14"/>
      <c r="C10" s="15"/>
      <c r="D10" s="15"/>
      <c r="E10" s="16"/>
      <c r="F10" s="16"/>
      <c r="G10" s="16"/>
      <c r="H10" s="16"/>
      <c r="I10" s="29"/>
      <c r="J10" s="30">
        <f>SUM($J$7:$J$9)</f>
        <v>3497800</v>
      </c>
      <c r="K10" s="19">
        <f>SUM(K7:K9)</f>
        <v>4127404</v>
      </c>
      <c r="L10" s="2"/>
      <c r="M10" s="8"/>
      <c r="N10" s="8"/>
      <c r="O10" s="8"/>
      <c r="P10" s="8"/>
      <c r="Q10" s="8"/>
      <c r="R10" s="8"/>
      <c r="S10" s="8"/>
      <c r="T10" s="8"/>
      <c r="U10" s="8"/>
      <c r="Z10" s="8"/>
    </row>
    <row r="11" spans="1:26">
      <c r="A11" s="8"/>
      <c r="B11" s="13"/>
      <c r="C11" s="2"/>
      <c r="D11" s="2"/>
      <c r="E11" s="13"/>
      <c r="F11" s="13"/>
      <c r="G11" s="13"/>
      <c r="H11" s="13"/>
      <c r="I11" s="22"/>
      <c r="J11" s="22" t="s">
        <v>17</v>
      </c>
      <c r="K11" s="18"/>
      <c r="L11" s="2"/>
      <c r="M11" s="8"/>
      <c r="N11" s="8"/>
      <c r="O11" s="8"/>
      <c r="P11" s="8"/>
      <c r="Q11" s="8"/>
      <c r="R11" s="8"/>
      <c r="S11" s="8"/>
      <c r="T11" s="8"/>
      <c r="U11" s="8"/>
      <c r="Z11" s="8"/>
    </row>
    <row r="12" spans="1:26">
      <c r="A12" s="8"/>
      <c r="B12" s="44" t="s">
        <v>44</v>
      </c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8"/>
      <c r="N12" s="8"/>
      <c r="O12" s="8"/>
      <c r="P12" s="8"/>
      <c r="Q12" s="8"/>
      <c r="R12" s="8"/>
      <c r="S12" s="8"/>
      <c r="T12" s="8"/>
      <c r="U12" s="8"/>
      <c r="Z12" s="8"/>
    </row>
    <row r="13" spans="1:26" s="8" customFormat="1">
      <c r="A13"/>
      <c r="B13" s="44" t="s">
        <v>3</v>
      </c>
      <c r="C13" s="44"/>
      <c r="D13" s="44"/>
      <c r="E13" s="44"/>
      <c r="F13" s="44"/>
      <c r="G13" s="44"/>
      <c r="H13" s="44"/>
      <c r="I13" s="44"/>
      <c r="J13" s="44"/>
      <c r="K13" s="44"/>
      <c r="L13" s="44"/>
      <c r="M13"/>
      <c r="N13"/>
      <c r="O13"/>
      <c r="P13"/>
      <c r="Q13"/>
      <c r="R13"/>
      <c r="S13"/>
      <c r="T13"/>
      <c r="U13"/>
      <c r="Z13"/>
    </row>
    <row r="14" spans="1:26" s="8" customFormat="1">
      <c r="A14"/>
      <c r="B14" s="46" t="s">
        <v>4</v>
      </c>
      <c r="C14" s="46"/>
      <c r="D14" s="42" t="s">
        <v>50</v>
      </c>
      <c r="E14" s="42"/>
      <c r="F14" s="42"/>
      <c r="G14" s="42"/>
      <c r="H14" s="42"/>
      <c r="I14" s="42"/>
      <c r="J14" s="42"/>
      <c r="K14" s="42"/>
      <c r="L14" s="43"/>
      <c r="M14"/>
      <c r="N14"/>
      <c r="O14"/>
      <c r="P14"/>
      <c r="Q14"/>
      <c r="R14"/>
      <c r="S14"/>
      <c r="T14"/>
      <c r="U14"/>
      <c r="Z14"/>
    </row>
    <row r="15" spans="1:26" ht="20.25" customHeight="1">
      <c r="B15" s="49" t="s">
        <v>5</v>
      </c>
      <c r="C15" s="49"/>
      <c r="D15" s="50" t="s">
        <v>47</v>
      </c>
      <c r="E15" s="50"/>
      <c r="F15" s="50"/>
      <c r="G15" s="50"/>
      <c r="H15" s="50"/>
      <c r="I15" s="50"/>
      <c r="J15" s="50"/>
      <c r="K15" s="50"/>
      <c r="L15" s="51"/>
      <c r="M15" s="2"/>
      <c r="N15" s="2"/>
      <c r="O15" s="2"/>
      <c r="P15" s="2"/>
      <c r="Q15" s="2"/>
    </row>
    <row r="16" spans="1:26" ht="14.25" customHeight="1">
      <c r="A16" s="8"/>
      <c r="B16" s="46" t="s">
        <v>6</v>
      </c>
      <c r="C16" s="46"/>
      <c r="D16" s="42" t="s">
        <v>45</v>
      </c>
      <c r="E16" s="42"/>
      <c r="F16" s="42"/>
      <c r="G16" s="42"/>
      <c r="H16" s="42"/>
      <c r="I16" s="42"/>
      <c r="J16" s="42"/>
      <c r="K16" s="42"/>
      <c r="L16" s="42"/>
      <c r="M16" s="8"/>
    </row>
    <row r="17" spans="1:26">
      <c r="A17" s="8"/>
      <c r="B17" s="47" t="s">
        <v>19</v>
      </c>
      <c r="C17" s="48"/>
      <c r="D17" s="42" t="s">
        <v>46</v>
      </c>
      <c r="E17" s="42"/>
      <c r="F17" s="42"/>
      <c r="G17" s="42"/>
      <c r="H17" s="42"/>
      <c r="I17" s="42"/>
      <c r="J17" s="42"/>
      <c r="K17" s="42"/>
      <c r="L17" s="43"/>
      <c r="M17" s="8"/>
      <c r="N17" s="8"/>
      <c r="O17" s="8"/>
      <c r="P17" s="8"/>
      <c r="Q17" s="8"/>
      <c r="R17" s="8"/>
      <c r="S17" s="8"/>
      <c r="T17" s="8"/>
      <c r="U17" s="8"/>
      <c r="Z17" s="8"/>
    </row>
    <row r="18" spans="1:26" s="8" customFormat="1">
      <c r="B18" s="47" t="s">
        <v>20</v>
      </c>
      <c r="C18" s="48"/>
      <c r="D18" s="42" t="s">
        <v>21</v>
      </c>
      <c r="E18" s="42"/>
      <c r="F18" s="42"/>
      <c r="G18" s="42"/>
      <c r="H18" s="42"/>
      <c r="I18" s="42"/>
      <c r="J18" s="42"/>
      <c r="K18" s="42"/>
      <c r="L18" s="43"/>
    </row>
    <row r="19" spans="1:26">
      <c r="B19" s="33" t="s">
        <v>7</v>
      </c>
      <c r="C19" s="33"/>
      <c r="D19" s="41" t="str">
        <f>Query2_KURATOR</f>
        <v>Шиц Д.В., тел. 2215597, эл.почта:</v>
      </c>
      <c r="E19" s="42"/>
      <c r="F19" s="42"/>
      <c r="G19" s="42"/>
      <c r="H19" s="42"/>
      <c r="I19" s="42"/>
      <c r="J19" s="42"/>
      <c r="K19" s="42"/>
      <c r="L19" s="42"/>
      <c r="M19" s="42"/>
    </row>
    <row r="20" spans="1:26">
      <c r="B20" s="33" t="s">
        <v>8</v>
      </c>
      <c r="C20" s="33"/>
      <c r="D20" s="41" t="str">
        <f>Query2_NPO</f>
        <v>Мустафин И.З тел 8/347/2215779</v>
      </c>
      <c r="E20" s="42"/>
      <c r="F20" s="42"/>
      <c r="G20" s="42"/>
      <c r="H20" s="42"/>
      <c r="I20" s="42"/>
      <c r="J20" s="42"/>
      <c r="K20" s="42"/>
      <c r="L20" s="42"/>
      <c r="M20" s="42"/>
    </row>
    <row r="21" spans="1:26">
      <c r="B21" t="s">
        <v>10</v>
      </c>
    </row>
    <row r="22" spans="1:26">
      <c r="C22" s="3" t="str">
        <f>Query2_USERN</f>
        <v>Ахметзянова Венера Фанитовна</v>
      </c>
    </row>
    <row r="23" spans="1:26">
      <c r="B23" t="s">
        <v>11</v>
      </c>
      <c r="C23" s="3" t="str">
        <f>Query2_USERT</f>
        <v>(347)221-56-61</v>
      </c>
    </row>
    <row r="24" spans="1:26">
      <c r="C24" s="3" t="str">
        <f>Query2_USERE</f>
        <v/>
      </c>
    </row>
  </sheetData>
  <mergeCells count="25">
    <mergeCell ref="D19:M19"/>
    <mergeCell ref="D20:M20"/>
    <mergeCell ref="D17:L17"/>
    <mergeCell ref="B12:L12"/>
    <mergeCell ref="D3:H3"/>
    <mergeCell ref="B16:C16"/>
    <mergeCell ref="D16:L16"/>
    <mergeCell ref="B14:C14"/>
    <mergeCell ref="B13:L13"/>
    <mergeCell ref="B18:C18"/>
    <mergeCell ref="B15:C15"/>
    <mergeCell ref="B17:C17"/>
    <mergeCell ref="D18:L18"/>
    <mergeCell ref="D14:L14"/>
    <mergeCell ref="D15:L15"/>
    <mergeCell ref="B2:L2"/>
    <mergeCell ref="B4:B5"/>
    <mergeCell ref="C4:C5"/>
    <mergeCell ref="K4:K5"/>
    <mergeCell ref="L4:L5"/>
    <mergeCell ref="D4:D5"/>
    <mergeCell ref="E4:E5"/>
    <mergeCell ref="F4:H4"/>
    <mergeCell ref="J4:J5"/>
    <mergeCell ref="I4:I5"/>
  </mergeCells>
  <pageMargins left="0.78740157480314965" right="0.39370078740157483" top="0.78740157480314965" bottom="0.39370078740157483" header="0.31496062992125984" footer="0.31496062992125984"/>
  <pageSetup paperSize="9" scale="4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24" t="s">
        <v>22</v>
      </c>
      <c r="B5" t="e">
        <f>XLR_ERRNAME</f>
        <v>#NAME?</v>
      </c>
    </row>
    <row r="6" spans="1:19">
      <c r="A6" t="s">
        <v>23</v>
      </c>
      <c r="B6">
        <v>9315</v>
      </c>
      <c r="C6" s="25" t="s">
        <v>24</v>
      </c>
      <c r="D6">
        <v>5672</v>
      </c>
      <c r="E6" s="25" t="s">
        <v>25</v>
      </c>
      <c r="F6" s="25" t="s">
        <v>26</v>
      </c>
      <c r="G6" s="25" t="s">
        <v>27</v>
      </c>
      <c r="H6" s="25" t="s">
        <v>28</v>
      </c>
      <c r="I6" s="25" t="s">
        <v>29</v>
      </c>
      <c r="J6" s="25" t="s">
        <v>25</v>
      </c>
      <c r="K6" s="25" t="s">
        <v>30</v>
      </c>
      <c r="L6" s="25" t="s">
        <v>31</v>
      </c>
      <c r="M6" s="25" t="s">
        <v>32</v>
      </c>
      <c r="N6" s="25" t="s">
        <v>28</v>
      </c>
      <c r="O6">
        <v>1655</v>
      </c>
      <c r="P6" s="25" t="s">
        <v>33</v>
      </c>
      <c r="Q6">
        <v>1</v>
      </c>
      <c r="R6" s="25" t="s">
        <v>34</v>
      </c>
      <c r="S6" s="25" t="s">
        <v>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Ахметзянова Венера Фанитовна</dc:creator>
  <cp:lastModifiedBy>e.farrahova</cp:lastModifiedBy>
  <cp:lastPrinted>2015-03-04T06:19:15Z</cp:lastPrinted>
  <dcterms:created xsi:type="dcterms:W3CDTF">2013-12-19T08:11:42Z</dcterms:created>
  <dcterms:modified xsi:type="dcterms:W3CDTF">2015-03-04T06:19:23Z</dcterms:modified>
</cp:coreProperties>
</file>