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9440" windowHeight="10110" activeTab="3"/>
  </bookViews>
  <sheets>
    <sheet name="Лист1" sheetId="1" r:id="rId1"/>
    <sheet name="XLR_NoRangeSheet" sheetId="2" state="veryHidden" r:id="rId2"/>
    <sheet name="Лист2" sheetId="3" r:id="rId3"/>
    <sheet name="Лист3" sheetId="4" r:id="rId4"/>
  </sheets>
  <definedNames>
    <definedName name="Query1">Лист1!$A$7:$AC$16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Лист1!$A$22:$O$22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J7" i="4" l="1"/>
  <c r="J8" i="4" s="1"/>
  <c r="J9" i="4" s="1"/>
  <c r="C24" i="3" l="1"/>
  <c r="C23" i="3"/>
  <c r="C22" i="3"/>
  <c r="C21" i="3"/>
  <c r="D17" i="3"/>
  <c r="L9" i="3"/>
  <c r="M8" i="3"/>
  <c r="M7" i="3"/>
  <c r="M9" i="3" l="1"/>
  <c r="M10" i="3" s="1"/>
  <c r="M17" i="1"/>
  <c r="M16" i="1"/>
  <c r="M8" i="1"/>
  <c r="M9" i="1"/>
  <c r="M10" i="1"/>
  <c r="M11" i="1"/>
  <c r="M12" i="1"/>
  <c r="M13" i="1"/>
  <c r="M14" i="1"/>
  <c r="M15" i="1"/>
  <c r="M7" i="1"/>
  <c r="L16" i="1"/>
  <c r="C30" i="1"/>
  <c r="C29" i="1"/>
  <c r="C28" i="1"/>
  <c r="D24" i="1"/>
  <c r="B15" i="1" l="1"/>
  <c r="B14" i="1"/>
  <c r="B13" i="1"/>
  <c r="B12" i="1"/>
  <c r="B11" i="1"/>
  <c r="B10" i="1"/>
  <c r="B9" i="1"/>
  <c r="B8" i="1"/>
  <c r="B7" i="1"/>
  <c r="B5" i="2"/>
  <c r="C31" i="1"/>
</calcChain>
</file>

<file path=xl/sharedStrings.xml><?xml version="1.0" encoding="utf-8"?>
<sst xmlns="http://schemas.openxmlformats.org/spreadsheetml/2006/main" count="185" uniqueCount="76">
  <si>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</si>
  <si>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</si>
  <si>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</si>
  <si>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</si>
  <si>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</si>
  <si>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</si>
  <si>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</si>
  <si>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</si>
  <si>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</si>
  <si>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</si>
  <si>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</si>
  <si>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</si>
  <si>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</si>
  <si>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</si>
  <si>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</si>
  <si>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</si>
  <si>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</si>
  <si>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</si>
  <si>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</si>
  <si>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</si>
  <si>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</si>
  <si>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</si>
  <si>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</si>
  <si>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</si>
  <si>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</si>
  <si>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</si>
  <si>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</si>
  <si>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 xml:space="preserve">Срок службы </t>
  </si>
  <si>
    <t>4.2, Developer  (build 122-D7)</t>
  </si>
  <si>
    <t>Query2</t>
  </si>
  <si>
    <t>Республика Башкортостан</t>
  </si>
  <si>
    <t>Поставка конверторов для ТВ сигнала</t>
  </si>
  <si>
    <t>, тел. , эл.почта:</t>
  </si>
  <si>
    <t/>
  </si>
  <si>
    <t>31.08.2014</t>
  </si>
  <si>
    <t>Гулиев Тимур Абрекович</t>
  </si>
  <si>
    <t>(347)251-71-23</t>
  </si>
  <si>
    <t>Отдел радио и телевидения (ОРиТ)</t>
  </si>
  <si>
    <t>Приложение 1.1</t>
  </si>
  <si>
    <t>КОНВЕРТОР C ДИАПАЗОНА БЫТОВОЙ</t>
  </si>
  <si>
    <t>шт</t>
  </si>
  <si>
    <t>КОНВЕРТОР C ДИАПАЗОНА ПРОФЕССИОНАЛЬНЫЙ</t>
  </si>
  <si>
    <t>КОНВЕРТОР KU ДИАПАЗОНА УНИВЕРСАЛЬНЫЙ</t>
  </si>
  <si>
    <t>ОБЛУЧАТЕЛЬ C ДИАПАЗОНА, ШИРОКОПОЛОСНЫЙ</t>
  </si>
  <si>
    <t>ОБЛУЧАТЕЛЬ C ДИАПАЗОНА ДЛЯ ОФСЕТНОЙ АНТЕННЫ</t>
  </si>
  <si>
    <t>КОНВЕРТОР С ОБЛУЧАТЕЛЕМ</t>
  </si>
  <si>
    <t>КОНВЕРТОР NORSAT 4506B DIGITAL KU (12,25-12,75ГГЦ), +/-500КГЦ, 0,6ДБ</t>
  </si>
  <si>
    <t>КОНВЕРТОР LUMAX ПЕРЕХОД ПЛАВНЫЙ, МЕТАЛЛИЧЕСКИЙ  10,7-12,75 GHZ                                      </t>
  </si>
  <si>
    <t>КОНВЕРТОР LUMAX ОБЛУЧАТЕЛЬ, KU-BAND,  F\D=0.4, ПОСАДОЧНОЕ МЕСТО 60ММ </t>
  </si>
  <si>
    <t>Конвертор C-Band, диапазон 3,400 - 4,200 ГГц, гетеродин 5150 ГГц, тепловой щум не более 15К, усиление 65 - 72 дБ, разъём F.</t>
  </si>
  <si>
    <t>Конвертор C-Band типа Norsat N8515F высокостабильный, диапазон 3,400 - 4,200 ГГц, гетеродин 5150 ГГц, тепловой щум 15К, флянец WR229G, разъём F.</t>
  </si>
  <si>
    <t xml:space="preserve">Конвертор Ku-Band, диапазон 10.7 - 12.75 ГГц,  частота гетеродина ГГц 9.75 / 10.6, собственный щум не более 0,3 дБ, усиление 50 - 65 дБ, разъём F. </t>
  </si>
  <si>
    <t>Облучатель C-Band для осесимметричного зеркала широкополосный 3,55 - 4,2 ГГЦ, поляризация - RZ/LZ, развязка по поляризации не менее - 28 дБ.</t>
  </si>
  <si>
    <t>Облучатель C-Band, RZ/LZ, 90 гр, офсет, диэлектрический деполяризатор.</t>
  </si>
  <si>
    <t>Конвертор C-Band с облучателем для прямофокусной антенны, диапазон 3,400 - 4,200 ГГц, гетеродин 5150 ГГц, тепловой щум не более 15К, усиление 65 - 72 дБ, разъём F.</t>
  </si>
  <si>
    <t xml:space="preserve">Поставщик обязан предоставить вместе с Товаром следующие сопроводительные документы:
1) Паспорт.
2)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 лет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</si>
  <si>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не менее 10 лет</t>
  </si>
  <si>
    <t>Место доставки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</si>
  <si>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 т. 8-905-352-77-79; Подгорная Резида Рифгатовна-8-917-759-60-83</t>
  </si>
  <si>
    <t xml:space="preserve">г. Уфа, ул. Каспийская, д.14; </t>
  </si>
  <si>
    <t>Предельная сумма лота составляет:        832 401,50 руб. с НДС.</t>
  </si>
  <si>
    <t xml:space="preserve">                               </t>
  </si>
  <si>
    <t>Начальник отдела радио и телевидения ОАО "Башинформсвязь" - Токтаев Вячеслав Иванович- (347) 221-12-01,                                                                                                                                                                                                                                                                                                                                     Ведущий инженер отдела отдела радио и телевидения ОАО "Башинформсвязь"  - Гулиев Тимур Абрекович - (347) 221-11-13</t>
  </si>
  <si>
    <t>1 кв. - март, 2 кв. - май, 3 кв. - август.</t>
  </si>
  <si>
    <t>В соответствии с закупочной документацией</t>
  </si>
  <si>
    <t>613001091414-0181, 613001091414-0182, 613001091414-0184, 613001091414-0185</t>
  </si>
  <si>
    <t>Приложение 1.2</t>
  </si>
  <si>
    <t>ПРИЕМНИК ОПТИЧЕСКИЙ ДЛЯ СЕТИ КТВ</t>
  </si>
  <si>
    <t>Оптический приемник для сети КТВ (2 оптич. входа/ 2 выхода RF, SNMP мониторинг, 114 дБмкВ, АРУ -8...+2 дБм, 220В)</t>
  </si>
  <si>
    <t xml:space="preserve"> г. Уфа, ул. Каспийская, д.14; </t>
  </si>
  <si>
    <t>Предельная сумма лота составляет:                    9 912 000,00         руб. с НДС.</t>
  </si>
  <si>
    <t>Условия оплаты</t>
  </si>
  <si>
    <t>по факту поставки товара до 15.01.2015 г.</t>
  </si>
  <si>
    <t>2400</t>
  </si>
  <si>
    <t xml:space="preserve"> 15 апреля 2014 года</t>
  </si>
  <si>
    <t>Приложение № 1.2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</si>
</sst>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0" xfId="0" applyAlignment="1">
      <alignment wrapText="1"/>
    </xf>
    <xf numFmtId="4" fontId="0" fillId="0" borderId="5" xfId="0" applyNumberFormat="1" applyBorder="1" applyAlignment="1">
      <alignment horizontal="right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center" wrapText="1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0" borderId="0" xfId="0" applyFont="1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49" fontId="0" fillId="0" borderId="1" xfId="0" applyNumberFormat="1" applyBorder="1" applyAlignment="1">
      <alignment horizontal="left" vertical="top"/>
    </xf>
    <xf numFmtId="0" fontId="2" fillId="0" borderId="0" xfId="0" applyFont="1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49" fontId="0" fillId="0" borderId="1" xfId="0" applyNumberFormat="1" applyBorder="1" applyAlignment="1">
      <alignment horizontal="left" vertical="top"/>
    </xf>
    <xf numFmtId="164" fontId="0" fillId="0" borderId="5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C31"/>
  <sheetViews>
    <sheetView topLeftCell="D13" zoomScaleNormal="100" workbookViewId="0">
      <selection activeCell="B40" sqref="B40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8.7109375" customWidth="1"/>
    <col min="9" max="9" width="9.140625" style="7"/>
    <col min="11" max="11" width="19.5703125" style="8" customWidth="1"/>
    <col min="12" max="12" width="16" style="8" customWidth="1"/>
    <col min="13" max="13" width="18.28515625" style="10" customWidth="1"/>
    <col min="14" max="14" width="18.7109375" customWidth="1"/>
    <col min="15" max="15" width="3.28515625" customWidth="1"/>
    <col min="25" max="28" width="9.140625" style="11"/>
  </cols>
  <sheetData>
    <row r="1" spans="1:29" x14ac:dyDescent="0.25">
      <c r="N1" s="20" t="s">
        <v>38</v>
      </c>
    </row>
    <row r="2" spans="1:29" x14ac:dyDescent="0.25">
      <c r="B2" s="104" t="s">
        <v>10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29" x14ac:dyDescent="0.25">
      <c r="B3" t="s">
        <v>26</v>
      </c>
      <c r="C3" s="24" t="s">
        <v>31</v>
      </c>
      <c r="D3" s="23"/>
      <c r="F3" s="23" t="s">
        <v>37</v>
      </c>
      <c r="N3" s="20"/>
      <c r="O3" s="3"/>
    </row>
    <row r="4" spans="1:29" s="12" customFormat="1" x14ac:dyDescent="0.25">
      <c r="B4" s="105" t="s">
        <v>0</v>
      </c>
      <c r="C4" s="105" t="s">
        <v>15</v>
      </c>
      <c r="D4" s="105" t="s">
        <v>1</v>
      </c>
      <c r="E4" s="105" t="s">
        <v>14</v>
      </c>
      <c r="F4" s="107" t="s">
        <v>16</v>
      </c>
      <c r="G4" s="107"/>
      <c r="H4" s="107"/>
      <c r="I4" s="107"/>
      <c r="J4" s="107"/>
      <c r="K4" s="110" t="s">
        <v>22</v>
      </c>
      <c r="L4" s="108" t="s">
        <v>23</v>
      </c>
      <c r="M4" s="106" t="s">
        <v>25</v>
      </c>
      <c r="N4" s="105" t="s">
        <v>2</v>
      </c>
      <c r="O4" s="13"/>
    </row>
    <row r="5" spans="1:29" s="14" customFormat="1" ht="64.5" customHeight="1" x14ac:dyDescent="0.25">
      <c r="B5" s="105"/>
      <c r="C5" s="105"/>
      <c r="D5" s="105"/>
      <c r="E5" s="105"/>
      <c r="F5" s="9" t="s">
        <v>17</v>
      </c>
      <c r="G5" s="9" t="s">
        <v>18</v>
      </c>
      <c r="H5" s="9" t="s">
        <v>19</v>
      </c>
      <c r="I5" s="9" t="s">
        <v>20</v>
      </c>
      <c r="J5" s="9" t="s">
        <v>21</v>
      </c>
      <c r="K5" s="111"/>
      <c r="L5" s="109"/>
      <c r="M5" s="106"/>
      <c r="N5" s="105"/>
    </row>
    <row r="6" spans="1:29" s="12" customFormat="1" x14ac:dyDescent="0.25">
      <c r="B6" s="15">
        <v>1</v>
      </c>
      <c r="C6" s="1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</row>
    <row r="7" spans="1:29" ht="75" x14ac:dyDescent="0.25">
      <c r="A7" s="11"/>
      <c r="B7" s="6">
        <f t="shared" ref="B7:B15" si="0">ROW()-6</f>
        <v>1</v>
      </c>
      <c r="C7" s="1" t="s">
        <v>39</v>
      </c>
      <c r="D7" s="1" t="s">
        <v>49</v>
      </c>
      <c r="E7" s="4" t="s">
        <v>40</v>
      </c>
      <c r="F7" s="25">
        <v>27</v>
      </c>
      <c r="G7" s="25">
        <v>21</v>
      </c>
      <c r="H7" s="25">
        <v>11</v>
      </c>
      <c r="I7" s="25">
        <v>0</v>
      </c>
      <c r="J7" s="25">
        <v>59</v>
      </c>
      <c r="K7" s="5">
        <v>400</v>
      </c>
      <c r="L7" s="5">
        <v>23600</v>
      </c>
      <c r="M7" s="5">
        <f>L7*1.18</f>
        <v>27848</v>
      </c>
      <c r="N7" s="1" t="s">
        <v>59</v>
      </c>
      <c r="O7" s="11"/>
      <c r="P7" s="11"/>
      <c r="Q7" s="11"/>
      <c r="R7" s="11"/>
      <c r="S7" s="11"/>
      <c r="T7" s="11"/>
      <c r="U7" s="11"/>
      <c r="V7" s="11"/>
      <c r="W7" s="11"/>
      <c r="X7" s="11"/>
      <c r="AC7" s="11"/>
    </row>
    <row r="8" spans="1:29" ht="90" x14ac:dyDescent="0.25">
      <c r="A8" s="11"/>
      <c r="B8" s="6">
        <f t="shared" si="0"/>
        <v>2</v>
      </c>
      <c r="C8" s="1" t="s">
        <v>41</v>
      </c>
      <c r="D8" s="1" t="s">
        <v>50</v>
      </c>
      <c r="E8" s="4" t="s">
        <v>40</v>
      </c>
      <c r="F8" s="25">
        <v>3</v>
      </c>
      <c r="G8" s="25">
        <v>3</v>
      </c>
      <c r="H8" s="25">
        <v>1</v>
      </c>
      <c r="I8" s="25">
        <v>0</v>
      </c>
      <c r="J8" s="25">
        <v>7</v>
      </c>
      <c r="K8" s="5">
        <v>7000</v>
      </c>
      <c r="L8" s="5">
        <v>49000</v>
      </c>
      <c r="M8" s="5">
        <f t="shared" ref="M8:M15" si="1">L8*1.18</f>
        <v>57820</v>
      </c>
      <c r="N8" s="1" t="s">
        <v>59</v>
      </c>
      <c r="O8" s="11"/>
      <c r="P8" s="11"/>
      <c r="Q8" s="11"/>
      <c r="R8" s="11"/>
      <c r="S8" s="11"/>
      <c r="T8" s="11"/>
      <c r="U8" s="11"/>
      <c r="V8" s="11"/>
      <c r="W8" s="11"/>
      <c r="X8" s="11"/>
      <c r="AC8" s="11"/>
    </row>
    <row r="9" spans="1:29" s="11" customFormat="1" ht="90" x14ac:dyDescent="0.25">
      <c r="B9" s="6">
        <f t="shared" si="0"/>
        <v>3</v>
      </c>
      <c r="C9" s="1" t="s">
        <v>42</v>
      </c>
      <c r="D9" s="1" t="s">
        <v>51</v>
      </c>
      <c r="E9" s="4" t="s">
        <v>40</v>
      </c>
      <c r="F9" s="25">
        <v>4</v>
      </c>
      <c r="G9" s="25">
        <v>0</v>
      </c>
      <c r="H9" s="25">
        <v>0</v>
      </c>
      <c r="I9" s="25">
        <v>0</v>
      </c>
      <c r="J9" s="25">
        <v>4</v>
      </c>
      <c r="K9" s="5">
        <v>600</v>
      </c>
      <c r="L9" s="5">
        <v>2400</v>
      </c>
      <c r="M9" s="5">
        <f t="shared" si="1"/>
        <v>2832</v>
      </c>
      <c r="N9" s="1" t="s">
        <v>59</v>
      </c>
    </row>
    <row r="10" spans="1:29" s="11" customFormat="1" ht="90" x14ac:dyDescent="0.25">
      <c r="B10" s="6">
        <f t="shared" si="0"/>
        <v>4</v>
      </c>
      <c r="C10" s="1" t="s">
        <v>43</v>
      </c>
      <c r="D10" s="1" t="s">
        <v>52</v>
      </c>
      <c r="E10" s="4" t="s">
        <v>40</v>
      </c>
      <c r="F10" s="25">
        <v>12</v>
      </c>
      <c r="G10" s="25">
        <v>13</v>
      </c>
      <c r="H10" s="25">
        <v>5</v>
      </c>
      <c r="I10" s="25">
        <v>0</v>
      </c>
      <c r="J10" s="25">
        <v>30</v>
      </c>
      <c r="K10" s="5">
        <v>20000</v>
      </c>
      <c r="L10" s="5">
        <v>600000</v>
      </c>
      <c r="M10" s="5">
        <f t="shared" si="1"/>
        <v>708000</v>
      </c>
      <c r="N10" s="1" t="s">
        <v>59</v>
      </c>
    </row>
    <row r="11" spans="1:29" ht="45" x14ac:dyDescent="0.25">
      <c r="A11" s="11"/>
      <c r="B11" s="6">
        <f t="shared" si="0"/>
        <v>5</v>
      </c>
      <c r="C11" s="1" t="s">
        <v>44</v>
      </c>
      <c r="D11" s="1" t="s">
        <v>53</v>
      </c>
      <c r="E11" s="4" t="s">
        <v>40</v>
      </c>
      <c r="F11" s="25">
        <v>0</v>
      </c>
      <c r="G11" s="25">
        <v>3</v>
      </c>
      <c r="H11" s="25">
        <v>1</v>
      </c>
      <c r="I11" s="25">
        <v>0</v>
      </c>
      <c r="J11" s="25">
        <v>4</v>
      </c>
      <c r="K11" s="5">
        <v>2500</v>
      </c>
      <c r="L11" s="5">
        <v>10000</v>
      </c>
      <c r="M11" s="5">
        <f t="shared" si="1"/>
        <v>11800</v>
      </c>
      <c r="N11" s="1" t="s">
        <v>59</v>
      </c>
      <c r="O11" s="11"/>
      <c r="P11" s="11"/>
      <c r="Q11" s="11"/>
      <c r="R11" s="11"/>
      <c r="S11" s="11"/>
      <c r="T11" s="11"/>
      <c r="U11" s="11"/>
      <c r="V11" s="11"/>
      <c r="W11" s="11"/>
      <c r="X11" s="11"/>
      <c r="AC11" s="11"/>
    </row>
    <row r="12" spans="1:29" ht="105" x14ac:dyDescent="0.25">
      <c r="A12" s="11"/>
      <c r="B12" s="6">
        <f t="shared" si="0"/>
        <v>6</v>
      </c>
      <c r="C12" s="1" t="s">
        <v>45</v>
      </c>
      <c r="D12" s="1" t="s">
        <v>54</v>
      </c>
      <c r="E12" s="4" t="s">
        <v>40</v>
      </c>
      <c r="F12" s="25">
        <v>3</v>
      </c>
      <c r="G12" s="25">
        <v>9</v>
      </c>
      <c r="H12" s="25">
        <v>0</v>
      </c>
      <c r="I12" s="25">
        <v>0</v>
      </c>
      <c r="J12" s="25">
        <v>12</v>
      </c>
      <c r="K12" s="5">
        <v>1000</v>
      </c>
      <c r="L12" s="5">
        <v>12000</v>
      </c>
      <c r="M12" s="5">
        <f t="shared" si="1"/>
        <v>14160</v>
      </c>
      <c r="N12" s="1" t="s">
        <v>59</v>
      </c>
      <c r="O12" s="11"/>
      <c r="P12" s="11"/>
      <c r="Q12" s="11"/>
      <c r="R12" s="11"/>
      <c r="S12" s="11"/>
      <c r="T12" s="11"/>
      <c r="U12" s="11"/>
      <c r="V12" s="11"/>
      <c r="W12" s="11"/>
      <c r="X12" s="11"/>
      <c r="AC12" s="11"/>
    </row>
    <row r="13" spans="1:29" ht="45" x14ac:dyDescent="0.25">
      <c r="A13" s="11"/>
      <c r="B13" s="6">
        <f t="shared" si="0"/>
        <v>7</v>
      </c>
      <c r="C13" s="1" t="s">
        <v>46</v>
      </c>
      <c r="D13" s="1" t="s">
        <v>46</v>
      </c>
      <c r="E13" s="4" t="s">
        <v>40</v>
      </c>
      <c r="F13" s="25">
        <v>1</v>
      </c>
      <c r="G13" s="25">
        <v>0</v>
      </c>
      <c r="H13" s="25">
        <v>0</v>
      </c>
      <c r="I13" s="25">
        <v>0</v>
      </c>
      <c r="J13" s="25">
        <v>1</v>
      </c>
      <c r="K13" s="5">
        <v>6545</v>
      </c>
      <c r="L13" s="5">
        <v>6545</v>
      </c>
      <c r="M13" s="5">
        <f t="shared" si="1"/>
        <v>7723.0999999999995</v>
      </c>
      <c r="N13" s="1" t="s">
        <v>59</v>
      </c>
      <c r="O13" s="11"/>
      <c r="P13" s="11"/>
      <c r="Q13" s="11"/>
      <c r="R13" s="11"/>
      <c r="S13" s="11"/>
      <c r="T13" s="11"/>
      <c r="U13" s="11"/>
      <c r="V13" s="11"/>
      <c r="W13" s="11"/>
      <c r="X13" s="11"/>
      <c r="AC13" s="11"/>
    </row>
    <row r="14" spans="1:29" ht="60" x14ac:dyDescent="0.25">
      <c r="A14" s="11"/>
      <c r="B14" s="6">
        <f t="shared" si="0"/>
        <v>8</v>
      </c>
      <c r="C14" s="1" t="s">
        <v>47</v>
      </c>
      <c r="D14" s="1" t="s">
        <v>47</v>
      </c>
      <c r="E14" s="4" t="s">
        <v>40</v>
      </c>
      <c r="F14" s="25">
        <v>1</v>
      </c>
      <c r="G14" s="25">
        <v>0</v>
      </c>
      <c r="H14" s="25">
        <v>0</v>
      </c>
      <c r="I14" s="25">
        <v>0</v>
      </c>
      <c r="J14" s="25">
        <v>1</v>
      </c>
      <c r="K14" s="5">
        <v>900</v>
      </c>
      <c r="L14" s="5">
        <v>900</v>
      </c>
      <c r="M14" s="5">
        <f t="shared" si="1"/>
        <v>1062</v>
      </c>
      <c r="N14" s="1" t="s">
        <v>59</v>
      </c>
      <c r="O14" s="11"/>
      <c r="P14" s="11"/>
      <c r="Q14" s="11"/>
      <c r="R14" s="11"/>
      <c r="S14" s="11"/>
      <c r="T14" s="11"/>
      <c r="U14" s="11"/>
      <c r="V14" s="11"/>
      <c r="W14" s="11"/>
      <c r="X14" s="11"/>
      <c r="AC14" s="11"/>
    </row>
    <row r="15" spans="1:29" ht="60" x14ac:dyDescent="0.25">
      <c r="A15" s="11"/>
      <c r="B15" s="6">
        <f t="shared" si="0"/>
        <v>9</v>
      </c>
      <c r="C15" s="1" t="s">
        <v>48</v>
      </c>
      <c r="D15" s="1" t="s">
        <v>48</v>
      </c>
      <c r="E15" s="4" t="s">
        <v>40</v>
      </c>
      <c r="F15" s="25">
        <v>1</v>
      </c>
      <c r="G15" s="25">
        <v>0</v>
      </c>
      <c r="H15" s="25">
        <v>0</v>
      </c>
      <c r="I15" s="25">
        <v>0</v>
      </c>
      <c r="J15" s="25">
        <v>1</v>
      </c>
      <c r="K15" s="5">
        <v>980</v>
      </c>
      <c r="L15" s="5">
        <v>980</v>
      </c>
      <c r="M15" s="5">
        <f t="shared" si="1"/>
        <v>1156.3999999999999</v>
      </c>
      <c r="N15" s="1" t="s">
        <v>59</v>
      </c>
      <c r="O15" s="11"/>
      <c r="P15" s="11"/>
      <c r="Q15" s="11"/>
      <c r="R15" s="11"/>
      <c r="S15" s="11"/>
      <c r="T15" s="11"/>
      <c r="U15" s="11"/>
      <c r="V15" s="11"/>
      <c r="W15" s="11"/>
      <c r="X15" s="11"/>
      <c r="AC15" s="11"/>
    </row>
    <row r="16" spans="1:29" s="11" customFormat="1" x14ac:dyDescent="0.25">
      <c r="B16" s="17"/>
      <c r="C16" s="18"/>
      <c r="D16" s="18"/>
      <c r="E16" s="19"/>
      <c r="F16" s="19"/>
      <c r="G16" s="19"/>
      <c r="H16" s="19"/>
      <c r="I16" s="19"/>
      <c r="J16" s="19"/>
      <c r="K16" s="21"/>
      <c r="L16" s="22">
        <f>SUM(L7:L15)</f>
        <v>705425</v>
      </c>
      <c r="M16" s="22">
        <f>SUM(M7:M15)</f>
        <v>832401.5</v>
      </c>
      <c r="N16" s="2"/>
    </row>
    <row r="17" spans="2:20" s="11" customFormat="1" x14ac:dyDescent="0.25">
      <c r="B17" s="16"/>
      <c r="C17" s="2"/>
      <c r="D17" s="2"/>
      <c r="E17" s="16"/>
      <c r="F17" s="16"/>
      <c r="G17" s="16"/>
      <c r="H17" s="16"/>
      <c r="I17" s="16"/>
      <c r="J17" s="16"/>
      <c r="K17" s="16"/>
      <c r="L17" s="16" t="s">
        <v>24</v>
      </c>
      <c r="M17" s="32">
        <f>M16-L16</f>
        <v>126976.5</v>
      </c>
      <c r="N17" s="2"/>
    </row>
    <row r="18" spans="2:20" s="11" customFormat="1" x14ac:dyDescent="0.25">
      <c r="B18" s="103" t="s">
        <v>60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</row>
    <row r="19" spans="2:20" s="11" customFormat="1" x14ac:dyDescent="0.25">
      <c r="B19" s="103" t="s">
        <v>3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</row>
    <row r="20" spans="2:20" s="11" customFormat="1" x14ac:dyDescent="0.25">
      <c r="B20" s="90" t="s">
        <v>4</v>
      </c>
      <c r="C20" s="90"/>
      <c r="D20" s="103" t="s">
        <v>63</v>
      </c>
      <c r="E20" s="103"/>
      <c r="F20" s="103"/>
      <c r="G20" s="103"/>
      <c r="H20" s="103"/>
      <c r="I20" s="103"/>
      <c r="J20" s="103"/>
      <c r="K20" s="103"/>
      <c r="L20" s="103"/>
      <c r="M20" s="103"/>
      <c r="N20" s="103"/>
    </row>
    <row r="21" spans="2:20" s="11" customFormat="1" ht="32.1" customHeight="1" x14ac:dyDescent="0.25">
      <c r="B21" s="90" t="s">
        <v>5</v>
      </c>
      <c r="C21" s="90"/>
      <c r="D21" s="102" t="s">
        <v>9</v>
      </c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2"/>
      <c r="P21" s="2"/>
      <c r="Q21" s="2"/>
      <c r="R21" s="2"/>
      <c r="S21" s="2"/>
      <c r="T21" s="2"/>
    </row>
    <row r="22" spans="2:20" s="11" customFormat="1" ht="62.25" customHeight="1" x14ac:dyDescent="0.25">
      <c r="B22" s="90" t="s">
        <v>6</v>
      </c>
      <c r="C22" s="90"/>
      <c r="D22" s="91" t="s">
        <v>55</v>
      </c>
      <c r="E22" s="92"/>
      <c r="F22" s="92"/>
      <c r="G22" s="92"/>
      <c r="H22" s="92"/>
      <c r="I22" s="92"/>
      <c r="J22" s="92"/>
      <c r="K22" s="92"/>
      <c r="L22" s="92"/>
      <c r="M22" s="92"/>
      <c r="N22" s="93"/>
      <c r="O22" s="33"/>
      <c r="P22" s="33"/>
      <c r="Q22" s="33"/>
    </row>
    <row r="23" spans="2:20" s="11" customFormat="1" x14ac:dyDescent="0.25">
      <c r="B23" s="94" t="s">
        <v>27</v>
      </c>
      <c r="C23" s="100"/>
      <c r="D23" s="26" t="s">
        <v>56</v>
      </c>
      <c r="E23" s="27"/>
      <c r="F23" s="27"/>
      <c r="G23" s="27"/>
      <c r="H23" s="27"/>
      <c r="I23" s="27"/>
      <c r="J23" s="27"/>
      <c r="K23" s="27"/>
      <c r="L23" s="27"/>
      <c r="M23" s="27"/>
      <c r="N23" s="28"/>
    </row>
    <row r="24" spans="2:20" s="11" customFormat="1" x14ac:dyDescent="0.25">
      <c r="B24" s="90" t="s">
        <v>7</v>
      </c>
      <c r="C24" s="90"/>
      <c r="D24" s="101" t="str">
        <f>Query2_KURATOR</f>
        <v>, тел. , эл.почта:</v>
      </c>
      <c r="E24" s="101"/>
      <c r="F24" s="101"/>
      <c r="G24" s="101"/>
      <c r="H24" s="101"/>
      <c r="I24" s="101"/>
      <c r="J24" s="101"/>
      <c r="K24" s="101"/>
      <c r="L24" s="101"/>
      <c r="M24" s="101"/>
      <c r="N24" s="101"/>
    </row>
    <row r="25" spans="2:20" s="11" customFormat="1" ht="34.5" customHeight="1" x14ac:dyDescent="0.25">
      <c r="B25" s="90" t="s">
        <v>8</v>
      </c>
      <c r="C25" s="94"/>
      <c r="D25" s="91" t="s">
        <v>62</v>
      </c>
      <c r="E25" s="92"/>
      <c r="F25" s="92"/>
      <c r="G25" s="92"/>
      <c r="H25" s="92"/>
      <c r="I25" s="92"/>
      <c r="J25" s="92"/>
      <c r="K25" s="92"/>
      <c r="L25" s="92"/>
      <c r="M25" s="92"/>
      <c r="N25" s="93"/>
      <c r="O25" s="33"/>
      <c r="P25" s="33"/>
      <c r="Q25" s="33"/>
    </row>
    <row r="26" spans="2:20" s="31" customFormat="1" ht="41.25" customHeight="1" x14ac:dyDescent="0.25">
      <c r="B26" s="95" t="s">
        <v>57</v>
      </c>
      <c r="C26" s="96"/>
      <c r="D26" s="97" t="s">
        <v>58</v>
      </c>
      <c r="E26" s="98"/>
      <c r="F26" s="98"/>
      <c r="G26" s="98"/>
      <c r="H26" s="98"/>
      <c r="I26" s="98"/>
      <c r="J26" s="98"/>
      <c r="K26" s="98"/>
      <c r="L26" s="98"/>
      <c r="M26" s="98"/>
      <c r="N26" s="99"/>
      <c r="O26" s="34"/>
      <c r="P26" s="34"/>
      <c r="Q26" s="34"/>
    </row>
    <row r="27" spans="2:20" s="11" customFormat="1" x14ac:dyDescent="0.25">
      <c r="B27" s="11" t="s">
        <v>11</v>
      </c>
    </row>
    <row r="28" spans="2:20" s="11" customFormat="1" x14ac:dyDescent="0.25">
      <c r="C28" s="3" t="str">
        <f>Query2_USERN</f>
        <v>Гулиев Тимур Абрекович</v>
      </c>
    </row>
    <row r="29" spans="2:20" s="11" customFormat="1" x14ac:dyDescent="0.25">
      <c r="B29" s="11" t="s">
        <v>12</v>
      </c>
      <c r="C29" s="3" t="str">
        <f>Query2_USERT</f>
        <v>(347)251-71-23</v>
      </c>
      <c r="K29" s="11" t="s">
        <v>61</v>
      </c>
    </row>
    <row r="30" spans="2:20" s="11" customFormat="1" x14ac:dyDescent="0.25">
      <c r="B30" s="11" t="s">
        <v>13</v>
      </c>
      <c r="C30" s="3" t="str">
        <f>Query2_USERE</f>
        <v/>
      </c>
    </row>
    <row r="31" spans="2:20" customFormat="1" x14ac:dyDescent="0.25">
      <c r="B31" t="s">
        <v>13</v>
      </c>
      <c r="C31" s="3" t="str">
        <f>Query2_USERE</f>
        <v/>
      </c>
      <c r="I31" s="7"/>
      <c r="K31" s="8"/>
      <c r="L31" s="8"/>
      <c r="M31" s="10"/>
    </row>
  </sheetData>
  <mergeCells count="25">
    <mergeCell ref="B21:C21"/>
    <mergeCell ref="D21:N21"/>
    <mergeCell ref="B18:N18"/>
    <mergeCell ref="B2:N2"/>
    <mergeCell ref="B4:B5"/>
    <mergeCell ref="C4:C5"/>
    <mergeCell ref="M4:M5"/>
    <mergeCell ref="N4:N5"/>
    <mergeCell ref="D4:D5"/>
    <mergeCell ref="E4:E5"/>
    <mergeCell ref="F4:J4"/>
    <mergeCell ref="L4:L5"/>
    <mergeCell ref="K4:K5"/>
    <mergeCell ref="B20:C20"/>
    <mergeCell ref="B19:N19"/>
    <mergeCell ref="D20:N20"/>
    <mergeCell ref="B22:C22"/>
    <mergeCell ref="D22:N22"/>
    <mergeCell ref="B25:C25"/>
    <mergeCell ref="B26:C26"/>
    <mergeCell ref="D25:N25"/>
    <mergeCell ref="D26:N26"/>
    <mergeCell ref="B24:C24"/>
    <mergeCell ref="B23:C23"/>
    <mergeCell ref="D24:N24"/>
  </mergeCells>
  <pageMargins left="0.78740157480314965" right="0.39370078740157483" top="0.78740157480314965" bottom="0.39370078740157483" header="0.31496062992125984" footer="0.31496062992125984"/>
  <pageSetup paperSize="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O30014"/>
    </sheetView>
  </sheetViews>
  <sheetFormatPr defaultRowHeight="15" x14ac:dyDescent="0.25"/>
  <sheetData>
    <row r="5" spans="1:19" x14ac:dyDescent="0.25">
      <c r="A5" s="29" t="s">
        <v>28</v>
      </c>
      <c r="B5" t="e">
        <f>XLR_ERRNAME</f>
        <v>#NAME?</v>
      </c>
    </row>
    <row r="6" spans="1:19" x14ac:dyDescent="0.25">
      <c r="A6" t="s">
        <v>29</v>
      </c>
      <c r="B6">
        <v>271</v>
      </c>
      <c r="C6" s="30" t="s">
        <v>30</v>
      </c>
      <c r="D6">
        <v>1502</v>
      </c>
      <c r="E6" s="30" t="s">
        <v>31</v>
      </c>
      <c r="F6" s="30" t="s">
        <v>32</v>
      </c>
      <c r="G6" s="30" t="s">
        <v>33</v>
      </c>
      <c r="H6" s="30" t="s">
        <v>33</v>
      </c>
      <c r="I6" s="30" t="s">
        <v>33</v>
      </c>
      <c r="J6" s="30" t="s">
        <v>31</v>
      </c>
      <c r="K6" s="30" t="s">
        <v>34</v>
      </c>
      <c r="L6" s="30" t="s">
        <v>35</v>
      </c>
      <c r="M6" s="30" t="s">
        <v>36</v>
      </c>
      <c r="N6" s="30" t="s">
        <v>33</v>
      </c>
      <c r="O6">
        <v>2959</v>
      </c>
      <c r="P6" s="30" t="s">
        <v>37</v>
      </c>
      <c r="Q6">
        <v>0</v>
      </c>
      <c r="R6" s="30" t="s">
        <v>33</v>
      </c>
      <c r="S6" s="30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4"/>
  <sheetViews>
    <sheetView workbookViewId="0">
      <selection activeCell="B1" sqref="B1"/>
    </sheetView>
  </sheetViews>
  <sheetFormatPr defaultRowHeight="15" x14ac:dyDescent="0.25"/>
  <cols>
    <col min="1" max="1" width="0.85546875" style="35" customWidth="1"/>
    <col min="2" max="2" width="8.42578125" style="35" customWidth="1"/>
    <col min="3" max="3" width="26.42578125" style="35" customWidth="1"/>
    <col min="4" max="4" width="28.7109375" style="35" customWidth="1"/>
    <col min="5" max="10" width="9.140625" style="35"/>
    <col min="11" max="11" width="19.5703125" style="35" customWidth="1"/>
    <col min="12" max="12" width="16" style="35" customWidth="1"/>
    <col min="13" max="13" width="18.28515625" style="35" customWidth="1"/>
    <col min="14" max="14" width="18.7109375" style="35" customWidth="1"/>
    <col min="15" max="15" width="3.28515625" style="35" customWidth="1"/>
    <col min="16" max="16384" width="9.140625" style="35"/>
  </cols>
  <sheetData>
    <row r="1" spans="2:20" s="63" customFormat="1" x14ac:dyDescent="0.25">
      <c r="B1" s="63" t="s">
        <v>65</v>
      </c>
      <c r="N1" s="57" t="s">
        <v>66</v>
      </c>
    </row>
    <row r="2" spans="2:20" x14ac:dyDescent="0.25">
      <c r="B2" s="104" t="s">
        <v>10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2:20" x14ac:dyDescent="0.25">
      <c r="B3" s="35" t="s">
        <v>26</v>
      </c>
      <c r="C3" s="53" t="s">
        <v>31</v>
      </c>
      <c r="D3" s="52"/>
      <c r="F3" s="52" t="s">
        <v>37</v>
      </c>
      <c r="N3" s="49"/>
      <c r="O3" s="38"/>
    </row>
    <row r="4" spans="2:20" s="41" customFormat="1" x14ac:dyDescent="0.25">
      <c r="B4" s="105" t="s">
        <v>0</v>
      </c>
      <c r="C4" s="105" t="s">
        <v>15</v>
      </c>
      <c r="D4" s="105" t="s">
        <v>1</v>
      </c>
      <c r="E4" s="105" t="s">
        <v>14</v>
      </c>
      <c r="F4" s="107" t="s">
        <v>16</v>
      </c>
      <c r="G4" s="107"/>
      <c r="H4" s="107"/>
      <c r="I4" s="107"/>
      <c r="J4" s="107"/>
      <c r="K4" s="110" t="s">
        <v>22</v>
      </c>
      <c r="L4" s="108" t="s">
        <v>23</v>
      </c>
      <c r="M4" s="106" t="s">
        <v>25</v>
      </c>
      <c r="N4" s="105" t="s">
        <v>2</v>
      </c>
      <c r="O4" s="42"/>
    </row>
    <row r="5" spans="2:20" s="43" customFormat="1" ht="64.5" customHeight="1" x14ac:dyDescent="0.25">
      <c r="B5" s="105"/>
      <c r="C5" s="105"/>
      <c r="D5" s="105"/>
      <c r="E5" s="105"/>
      <c r="F5" s="40" t="s">
        <v>17</v>
      </c>
      <c r="G5" s="40" t="s">
        <v>18</v>
      </c>
      <c r="H5" s="40" t="s">
        <v>19</v>
      </c>
      <c r="I5" s="40" t="s">
        <v>20</v>
      </c>
      <c r="J5" s="40" t="s">
        <v>21</v>
      </c>
      <c r="K5" s="111"/>
      <c r="L5" s="109"/>
      <c r="M5" s="106"/>
      <c r="N5" s="105"/>
    </row>
    <row r="6" spans="2:20" s="41" customFormat="1" x14ac:dyDescent="0.25">
      <c r="B6" s="44">
        <v>1</v>
      </c>
      <c r="C6" s="44">
        <v>2</v>
      </c>
      <c r="D6" s="44">
        <v>3</v>
      </c>
      <c r="E6" s="44">
        <v>4</v>
      </c>
      <c r="F6" s="44">
        <v>5</v>
      </c>
      <c r="G6" s="44">
        <v>6</v>
      </c>
      <c r="H6" s="44">
        <v>7</v>
      </c>
      <c r="I6" s="44">
        <v>8</v>
      </c>
      <c r="J6" s="44">
        <v>9</v>
      </c>
      <c r="K6" s="44">
        <v>10</v>
      </c>
      <c r="L6" s="44">
        <v>11</v>
      </c>
      <c r="M6" s="44">
        <v>12</v>
      </c>
      <c r="N6" s="44">
        <v>13</v>
      </c>
    </row>
    <row r="7" spans="2:20" ht="30" x14ac:dyDescent="0.25">
      <c r="B7" s="61">
        <v>1</v>
      </c>
      <c r="C7" s="58" t="s">
        <v>41</v>
      </c>
      <c r="D7" s="58" t="s">
        <v>64</v>
      </c>
      <c r="E7" s="59" t="s">
        <v>40</v>
      </c>
      <c r="F7" s="62">
        <v>0</v>
      </c>
      <c r="G7" s="62">
        <v>3</v>
      </c>
      <c r="H7" s="62">
        <v>1</v>
      </c>
      <c r="I7" s="62">
        <v>0</v>
      </c>
      <c r="J7" s="62">
        <v>4</v>
      </c>
      <c r="K7" s="60">
        <v>7000</v>
      </c>
      <c r="L7" s="60">
        <v>28000</v>
      </c>
      <c r="M7" s="39">
        <f>L7*1.18</f>
        <v>33040</v>
      </c>
      <c r="N7" s="36" t="s">
        <v>59</v>
      </c>
    </row>
    <row r="8" spans="2:20" ht="45" x14ac:dyDescent="0.25">
      <c r="B8" s="61">
        <v>2</v>
      </c>
      <c r="C8" s="58" t="s">
        <v>44</v>
      </c>
      <c r="D8" s="58" t="s">
        <v>64</v>
      </c>
      <c r="E8" s="59" t="s">
        <v>40</v>
      </c>
      <c r="F8" s="62">
        <v>0</v>
      </c>
      <c r="G8" s="62">
        <v>3</v>
      </c>
      <c r="H8" s="62">
        <v>1</v>
      </c>
      <c r="I8" s="62">
        <v>0</v>
      </c>
      <c r="J8" s="62">
        <v>4</v>
      </c>
      <c r="K8" s="60">
        <v>2500</v>
      </c>
      <c r="L8" s="60">
        <v>10000</v>
      </c>
      <c r="M8" s="39">
        <f t="shared" ref="M8" si="0">L8*1.18</f>
        <v>11800</v>
      </c>
      <c r="N8" s="36" t="s">
        <v>59</v>
      </c>
    </row>
    <row r="9" spans="2:20" x14ac:dyDescent="0.25">
      <c r="B9" s="46"/>
      <c r="C9" s="47"/>
      <c r="D9" s="47"/>
      <c r="E9" s="48"/>
      <c r="F9" s="48"/>
      <c r="G9" s="48"/>
      <c r="H9" s="48"/>
      <c r="I9" s="48"/>
      <c r="J9" s="48"/>
      <c r="K9" s="50"/>
      <c r="L9" s="51">
        <f>SUM(L7:L8)</f>
        <v>38000</v>
      </c>
      <c r="M9" s="51">
        <f>SUM(M7:M8)</f>
        <v>44840</v>
      </c>
      <c r="N9" s="37"/>
    </row>
    <row r="10" spans="2:20" x14ac:dyDescent="0.25">
      <c r="B10" s="45"/>
      <c r="C10" s="37"/>
      <c r="D10" s="37"/>
      <c r="E10" s="45"/>
      <c r="F10" s="45"/>
      <c r="G10" s="45"/>
      <c r="H10" s="45"/>
      <c r="I10" s="45"/>
      <c r="J10" s="45"/>
      <c r="K10" s="45"/>
      <c r="L10" s="45" t="s">
        <v>24</v>
      </c>
      <c r="M10" s="32">
        <f>M9-L9</f>
        <v>6840</v>
      </c>
      <c r="N10" s="37"/>
    </row>
    <row r="11" spans="2:20" x14ac:dyDescent="0.25">
      <c r="B11" s="103" t="s">
        <v>60</v>
      </c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</row>
    <row r="12" spans="2:20" x14ac:dyDescent="0.25">
      <c r="B12" s="103" t="s">
        <v>3</v>
      </c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</row>
    <row r="13" spans="2:20" x14ac:dyDescent="0.25">
      <c r="B13" s="90" t="s">
        <v>4</v>
      </c>
      <c r="C13" s="90"/>
      <c r="D13" s="103" t="s">
        <v>63</v>
      </c>
      <c r="E13" s="103"/>
      <c r="F13" s="103"/>
      <c r="G13" s="103"/>
      <c r="H13" s="103"/>
      <c r="I13" s="103"/>
      <c r="J13" s="103"/>
      <c r="K13" s="103"/>
      <c r="L13" s="103"/>
      <c r="M13" s="103"/>
      <c r="N13" s="103"/>
    </row>
    <row r="14" spans="2:20" ht="32.1" customHeight="1" x14ac:dyDescent="0.25">
      <c r="B14" s="90" t="s">
        <v>5</v>
      </c>
      <c r="C14" s="90"/>
      <c r="D14" s="102" t="s">
        <v>9</v>
      </c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37"/>
      <c r="P14" s="37"/>
      <c r="Q14" s="37"/>
      <c r="R14" s="37"/>
      <c r="S14" s="37"/>
      <c r="T14" s="37"/>
    </row>
    <row r="15" spans="2:20" ht="62.25" customHeight="1" x14ac:dyDescent="0.25">
      <c r="B15" s="90" t="s">
        <v>6</v>
      </c>
      <c r="C15" s="90"/>
      <c r="D15" s="91" t="s">
        <v>55</v>
      </c>
      <c r="E15" s="92"/>
      <c r="F15" s="92"/>
      <c r="G15" s="92"/>
      <c r="H15" s="92"/>
      <c r="I15" s="92"/>
      <c r="J15" s="92"/>
      <c r="K15" s="92"/>
      <c r="L15" s="92"/>
      <c r="M15" s="92"/>
      <c r="N15" s="93"/>
      <c r="O15" s="33"/>
      <c r="P15" s="33"/>
      <c r="Q15" s="33"/>
    </row>
    <row r="16" spans="2:20" x14ac:dyDescent="0.25">
      <c r="B16" s="94" t="s">
        <v>27</v>
      </c>
      <c r="C16" s="100"/>
      <c r="D16" s="54" t="s">
        <v>56</v>
      </c>
      <c r="E16" s="55"/>
      <c r="F16" s="55"/>
      <c r="G16" s="55"/>
      <c r="H16" s="55"/>
      <c r="I16" s="55"/>
      <c r="J16" s="55"/>
      <c r="K16" s="55"/>
      <c r="L16" s="55"/>
      <c r="M16" s="55"/>
      <c r="N16" s="56"/>
    </row>
    <row r="17" spans="2:17" x14ac:dyDescent="0.25">
      <c r="B17" s="90" t="s">
        <v>7</v>
      </c>
      <c r="C17" s="90"/>
      <c r="D17" s="101" t="str">
        <f>Query2_KURATOR</f>
        <v>, тел. , эл.почта:</v>
      </c>
      <c r="E17" s="101"/>
      <c r="F17" s="101"/>
      <c r="G17" s="101"/>
      <c r="H17" s="101"/>
      <c r="I17" s="101"/>
      <c r="J17" s="101"/>
      <c r="K17" s="101"/>
      <c r="L17" s="101"/>
      <c r="M17" s="101"/>
      <c r="N17" s="101"/>
    </row>
    <row r="18" spans="2:17" ht="34.5" customHeight="1" x14ac:dyDescent="0.25">
      <c r="B18" s="90" t="s">
        <v>8</v>
      </c>
      <c r="C18" s="94"/>
      <c r="D18" s="91" t="s">
        <v>62</v>
      </c>
      <c r="E18" s="92"/>
      <c r="F18" s="92"/>
      <c r="G18" s="92"/>
      <c r="H18" s="92"/>
      <c r="I18" s="92"/>
      <c r="J18" s="92"/>
      <c r="K18" s="92"/>
      <c r="L18" s="92"/>
      <c r="M18" s="92"/>
      <c r="N18" s="93"/>
      <c r="O18" s="33"/>
      <c r="P18" s="33"/>
      <c r="Q18" s="33"/>
    </row>
    <row r="19" spans="2:17" s="31" customFormat="1" ht="41.25" customHeight="1" x14ac:dyDescent="0.25">
      <c r="B19" s="95" t="s">
        <v>57</v>
      </c>
      <c r="C19" s="96"/>
      <c r="D19" s="97" t="s">
        <v>58</v>
      </c>
      <c r="E19" s="98"/>
      <c r="F19" s="98"/>
      <c r="G19" s="98"/>
      <c r="H19" s="98"/>
      <c r="I19" s="98"/>
      <c r="J19" s="98"/>
      <c r="K19" s="98"/>
      <c r="L19" s="98"/>
      <c r="M19" s="98"/>
      <c r="N19" s="99"/>
      <c r="O19" s="34"/>
      <c r="P19" s="34"/>
      <c r="Q19" s="34"/>
    </row>
    <row r="20" spans="2:17" x14ac:dyDescent="0.25">
      <c r="B20" s="35" t="s">
        <v>11</v>
      </c>
    </row>
    <row r="21" spans="2:17" x14ac:dyDescent="0.25">
      <c r="C21" s="38" t="str">
        <f>Query2_USERN</f>
        <v>Гулиев Тимур Абрекович</v>
      </c>
    </row>
    <row r="22" spans="2:17" x14ac:dyDescent="0.25">
      <c r="B22" s="35" t="s">
        <v>12</v>
      </c>
      <c r="C22" s="38" t="str">
        <f>Query2_USERT</f>
        <v>(347)251-71-23</v>
      </c>
      <c r="K22" s="35" t="s">
        <v>61</v>
      </c>
    </row>
    <row r="23" spans="2:17" x14ac:dyDescent="0.25">
      <c r="B23" s="35" t="s">
        <v>13</v>
      </c>
      <c r="C23" s="38" t="str">
        <f>Query2_USERE</f>
        <v/>
      </c>
    </row>
    <row r="24" spans="2:17" x14ac:dyDescent="0.25">
      <c r="B24" s="35" t="s">
        <v>13</v>
      </c>
      <c r="C24" s="38" t="str">
        <f>Query2_USERE</f>
        <v/>
      </c>
    </row>
  </sheetData>
  <mergeCells count="25">
    <mergeCell ref="B11:N11"/>
    <mergeCell ref="B12:N12"/>
    <mergeCell ref="B2:N2"/>
    <mergeCell ref="B4:B5"/>
    <mergeCell ref="C4:C5"/>
    <mergeCell ref="M4:M5"/>
    <mergeCell ref="N4:N5"/>
    <mergeCell ref="D4:D5"/>
    <mergeCell ref="E4:E5"/>
    <mergeCell ref="F4:J4"/>
    <mergeCell ref="L4:L5"/>
    <mergeCell ref="K4:K5"/>
    <mergeCell ref="B13:C13"/>
    <mergeCell ref="D13:N13"/>
    <mergeCell ref="B14:C14"/>
    <mergeCell ref="D14:N14"/>
    <mergeCell ref="B15:C15"/>
    <mergeCell ref="D15:N15"/>
    <mergeCell ref="B19:C19"/>
    <mergeCell ref="D19:N19"/>
    <mergeCell ref="B16:C16"/>
    <mergeCell ref="B17:C17"/>
    <mergeCell ref="D17:N17"/>
    <mergeCell ref="B18:C18"/>
    <mergeCell ref="D18:N18"/>
  </mergeCells>
  <pageMargins left="0.7" right="0.7" top="0.75" bottom="0.75" header="0.3" footer="0.3"/>
  <pageSetup paperSize="9" scale="68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abSelected="1" workbookViewId="0">
      <selection activeCell="D14" sqref="D14:K14"/>
    </sheetView>
  </sheetViews>
  <sheetFormatPr defaultRowHeight="15" x14ac:dyDescent="0.25"/>
  <cols>
    <col min="1" max="1" width="0.85546875" style="35" customWidth="1"/>
    <col min="2" max="2" width="8.42578125" style="35" customWidth="1"/>
    <col min="3" max="3" width="26.42578125" style="35" customWidth="1"/>
    <col min="4" max="4" width="28.7109375" style="35" customWidth="1"/>
    <col min="5" max="5" width="9.140625" style="35"/>
    <col min="6" max="6" width="9.140625" style="35" customWidth="1"/>
    <col min="7" max="7" width="9.140625" style="35"/>
    <col min="8" max="8" width="19.5703125" style="35" customWidth="1"/>
    <col min="9" max="9" width="16" style="35" customWidth="1"/>
    <col min="10" max="10" width="18.28515625" style="35" customWidth="1"/>
    <col min="11" max="11" width="18.7109375" style="35" customWidth="1"/>
    <col min="12" max="12" width="3.28515625" style="35" customWidth="1"/>
    <col min="13" max="16384" width="9.140625" style="35"/>
  </cols>
  <sheetData>
    <row r="1" spans="1:26" s="63" customFormat="1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80" t="s">
        <v>75</v>
      </c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</row>
    <row r="2" spans="1:26" x14ac:dyDescent="0.25">
      <c r="A2" s="64"/>
      <c r="B2" s="104" t="s">
        <v>10</v>
      </c>
      <c r="C2" s="104"/>
      <c r="D2" s="104"/>
      <c r="E2" s="104"/>
      <c r="F2" s="104"/>
      <c r="G2" s="104"/>
      <c r="H2" s="104"/>
      <c r="I2" s="104"/>
      <c r="J2" s="104"/>
      <c r="K2" s="10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</row>
    <row r="3" spans="1:26" x14ac:dyDescent="0.25">
      <c r="A3" s="64"/>
      <c r="B3" s="64" t="s">
        <v>26</v>
      </c>
      <c r="C3" s="84" t="s">
        <v>67</v>
      </c>
      <c r="D3" s="83"/>
      <c r="E3" s="64"/>
      <c r="F3" s="64"/>
      <c r="G3" s="64"/>
      <c r="H3" s="64"/>
      <c r="I3" s="64"/>
      <c r="J3" s="64"/>
      <c r="K3" s="80"/>
      <c r="L3" s="67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</row>
    <row r="4" spans="1:26" s="41" customFormat="1" ht="15" customHeight="1" x14ac:dyDescent="0.25">
      <c r="A4" s="72"/>
      <c r="B4" s="105" t="s">
        <v>0</v>
      </c>
      <c r="C4" s="105" t="s">
        <v>15</v>
      </c>
      <c r="D4" s="105" t="s">
        <v>1</v>
      </c>
      <c r="E4" s="105" t="s">
        <v>14</v>
      </c>
      <c r="F4" s="107"/>
      <c r="G4" s="107"/>
      <c r="H4" s="110" t="s">
        <v>22</v>
      </c>
      <c r="I4" s="108" t="s">
        <v>23</v>
      </c>
      <c r="J4" s="106" t="s">
        <v>25</v>
      </c>
      <c r="K4" s="105" t="s">
        <v>2</v>
      </c>
      <c r="L4" s="73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</row>
    <row r="5" spans="1:26" s="43" customFormat="1" ht="64.5" customHeight="1" x14ac:dyDescent="0.25">
      <c r="A5" s="74"/>
      <c r="B5" s="105"/>
      <c r="C5" s="105"/>
      <c r="D5" s="105"/>
      <c r="E5" s="105"/>
      <c r="F5" s="71" t="s">
        <v>18</v>
      </c>
      <c r="G5" s="71" t="s">
        <v>21</v>
      </c>
      <c r="H5" s="111"/>
      <c r="I5" s="109"/>
      <c r="J5" s="106"/>
      <c r="K5" s="105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</row>
    <row r="6" spans="1:26" s="41" customFormat="1" x14ac:dyDescent="0.25">
      <c r="A6" s="72"/>
      <c r="B6" s="75">
        <v>1</v>
      </c>
      <c r="C6" s="75">
        <v>2</v>
      </c>
      <c r="D6" s="75">
        <v>3</v>
      </c>
      <c r="E6" s="75">
        <v>4</v>
      </c>
      <c r="F6" s="75">
        <v>7</v>
      </c>
      <c r="G6" s="75">
        <v>6</v>
      </c>
      <c r="H6" s="75">
        <v>7</v>
      </c>
      <c r="I6" s="75">
        <v>8</v>
      </c>
      <c r="J6" s="75">
        <v>9</v>
      </c>
      <c r="K6" s="75">
        <v>10</v>
      </c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</row>
    <row r="7" spans="1:26" ht="75" x14ac:dyDescent="0.25">
      <c r="A7" s="64"/>
      <c r="B7" s="70">
        <v>1</v>
      </c>
      <c r="C7" s="65" t="s">
        <v>67</v>
      </c>
      <c r="D7" s="65" t="s">
        <v>68</v>
      </c>
      <c r="E7" s="68" t="s">
        <v>40</v>
      </c>
      <c r="F7" s="88" t="s">
        <v>73</v>
      </c>
      <c r="G7" s="88">
        <v>2400</v>
      </c>
      <c r="H7" s="69">
        <v>3500</v>
      </c>
      <c r="I7" s="69">
        <v>8400000</v>
      </c>
      <c r="J7" s="69">
        <f>I7*1.18</f>
        <v>9912000</v>
      </c>
      <c r="K7" s="65" t="s">
        <v>69</v>
      </c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</row>
    <row r="8" spans="1:26" x14ac:dyDescent="0.25">
      <c r="A8" s="64"/>
      <c r="B8" s="77"/>
      <c r="C8" s="78"/>
      <c r="D8" s="78"/>
      <c r="E8" s="79"/>
      <c r="F8" s="79"/>
      <c r="G8" s="79"/>
      <c r="H8" s="81"/>
      <c r="I8" s="82">
        <v>8400000</v>
      </c>
      <c r="J8" s="82">
        <f>J7</f>
        <v>9912000</v>
      </c>
      <c r="K8" s="66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</row>
    <row r="9" spans="1:26" x14ac:dyDescent="0.25">
      <c r="A9" s="64"/>
      <c r="B9" s="76"/>
      <c r="C9" s="66"/>
      <c r="D9" s="66"/>
      <c r="E9" s="76"/>
      <c r="F9" s="76"/>
      <c r="G9" s="76"/>
      <c r="H9" s="76"/>
      <c r="I9" s="76" t="s">
        <v>24</v>
      </c>
      <c r="J9" s="89">
        <f>J8-I8</f>
        <v>1512000</v>
      </c>
      <c r="K9" s="66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</row>
    <row r="10" spans="1:26" x14ac:dyDescent="0.25">
      <c r="A10" s="64"/>
      <c r="B10" s="103" t="s">
        <v>70</v>
      </c>
      <c r="C10" s="103"/>
      <c r="D10" s="103"/>
      <c r="E10" s="103"/>
      <c r="F10" s="103"/>
      <c r="G10" s="103"/>
      <c r="H10" s="103"/>
      <c r="I10" s="103"/>
      <c r="J10" s="103"/>
      <c r="K10" s="103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</row>
    <row r="11" spans="1:26" x14ac:dyDescent="0.25">
      <c r="A11" s="64"/>
      <c r="B11" s="103" t="s">
        <v>3</v>
      </c>
      <c r="C11" s="103"/>
      <c r="D11" s="103"/>
      <c r="E11" s="103"/>
      <c r="F11" s="103"/>
      <c r="G11" s="103"/>
      <c r="H11" s="103"/>
      <c r="I11" s="103"/>
      <c r="J11" s="103"/>
      <c r="K11" s="103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</row>
    <row r="12" spans="1:26" x14ac:dyDescent="0.25">
      <c r="A12" s="64"/>
      <c r="B12" s="90" t="s">
        <v>4</v>
      </c>
      <c r="C12" s="90"/>
      <c r="D12" s="103" t="s">
        <v>74</v>
      </c>
      <c r="E12" s="103"/>
      <c r="F12" s="103"/>
      <c r="G12" s="103"/>
      <c r="H12" s="103"/>
      <c r="I12" s="103"/>
      <c r="J12" s="103"/>
      <c r="K12" s="103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</row>
    <row r="13" spans="1:26" s="64" customFormat="1" x14ac:dyDescent="0.25">
      <c r="B13" s="94" t="s">
        <v>71</v>
      </c>
      <c r="C13" s="100"/>
      <c r="D13" s="112" t="s">
        <v>72</v>
      </c>
      <c r="E13" s="113"/>
      <c r="F13" s="113"/>
      <c r="G13" s="113"/>
      <c r="H13" s="113"/>
      <c r="I13" s="113"/>
      <c r="J13" s="113"/>
      <c r="K13" s="114"/>
    </row>
    <row r="14" spans="1:26" x14ac:dyDescent="0.25">
      <c r="A14" s="64"/>
      <c r="B14" s="90" t="s">
        <v>5</v>
      </c>
      <c r="C14" s="90"/>
      <c r="D14" s="102" t="s">
        <v>9</v>
      </c>
      <c r="E14" s="102"/>
      <c r="F14" s="102"/>
      <c r="G14" s="102"/>
      <c r="H14" s="102"/>
      <c r="I14" s="102"/>
      <c r="J14" s="102"/>
      <c r="K14" s="102"/>
      <c r="L14" s="66"/>
      <c r="M14" s="66"/>
      <c r="N14" s="66"/>
      <c r="O14" s="66"/>
      <c r="P14" s="66"/>
      <c r="Q14" s="66"/>
      <c r="R14" s="64"/>
      <c r="S14" s="64"/>
      <c r="T14" s="64"/>
      <c r="U14" s="64"/>
      <c r="V14" s="64"/>
      <c r="W14" s="64"/>
      <c r="X14" s="64"/>
      <c r="Y14" s="64"/>
      <c r="Z14" s="64"/>
    </row>
    <row r="15" spans="1:26" ht="63.75" customHeight="1" x14ac:dyDescent="0.25">
      <c r="A15" s="64"/>
      <c r="B15" s="90" t="s">
        <v>6</v>
      </c>
      <c r="C15" s="90"/>
      <c r="D15" s="91" t="s">
        <v>55</v>
      </c>
      <c r="E15" s="92"/>
      <c r="F15" s="92"/>
      <c r="G15" s="92"/>
      <c r="H15" s="92"/>
      <c r="I15" s="92"/>
      <c r="J15" s="92"/>
      <c r="K15" s="93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</row>
    <row r="16" spans="1:26" x14ac:dyDescent="0.25">
      <c r="A16" s="64"/>
      <c r="B16" s="94" t="s">
        <v>27</v>
      </c>
      <c r="C16" s="100"/>
      <c r="D16" s="85" t="s">
        <v>56</v>
      </c>
      <c r="E16" s="86"/>
      <c r="F16" s="86"/>
      <c r="G16" s="86"/>
      <c r="H16" s="86"/>
      <c r="I16" s="86"/>
      <c r="J16" s="86"/>
      <c r="K16" s="87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</row>
    <row r="17" spans="1:17" ht="31.5" customHeight="1" x14ac:dyDescent="0.25">
      <c r="A17" s="64"/>
      <c r="B17" s="90" t="s">
        <v>7</v>
      </c>
      <c r="C17" s="90"/>
      <c r="D17" s="91" t="s">
        <v>62</v>
      </c>
      <c r="E17" s="92"/>
      <c r="F17" s="92"/>
      <c r="G17" s="92"/>
      <c r="H17" s="92"/>
      <c r="I17" s="92"/>
      <c r="J17" s="92"/>
      <c r="K17" s="93"/>
      <c r="L17" s="64"/>
    </row>
    <row r="18" spans="1:17" s="64" customFormat="1" ht="34.5" customHeight="1" x14ac:dyDescent="0.25">
      <c r="B18" s="90" t="s">
        <v>8</v>
      </c>
      <c r="C18" s="94"/>
      <c r="D18" s="91" t="s">
        <v>62</v>
      </c>
      <c r="E18" s="92"/>
      <c r="F18" s="92"/>
      <c r="G18" s="92"/>
      <c r="H18" s="92"/>
      <c r="I18" s="92"/>
      <c r="J18" s="92"/>
      <c r="K18" s="93"/>
      <c r="L18" s="33"/>
      <c r="M18" s="33"/>
      <c r="N18" s="33"/>
    </row>
    <row r="19" spans="1:17" s="31" customFormat="1" ht="41.25" customHeight="1" x14ac:dyDescent="0.25">
      <c r="B19" s="95" t="s">
        <v>57</v>
      </c>
      <c r="C19" s="96"/>
      <c r="D19" s="97" t="s">
        <v>58</v>
      </c>
      <c r="E19" s="98"/>
      <c r="F19" s="98"/>
      <c r="G19" s="98"/>
      <c r="H19" s="98"/>
      <c r="I19" s="98"/>
      <c r="J19" s="98"/>
      <c r="K19" s="99"/>
      <c r="L19" s="34"/>
      <c r="M19" s="34"/>
      <c r="N19" s="34"/>
    </row>
    <row r="20" spans="1:17" ht="32.1" customHeight="1" x14ac:dyDescent="0.25">
      <c r="A20" s="64"/>
      <c r="B20" s="64" t="s">
        <v>11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37"/>
      <c r="N20" s="37"/>
      <c r="O20" s="37"/>
      <c r="P20" s="37"/>
      <c r="Q20" s="37"/>
    </row>
    <row r="21" spans="1:17" ht="62.25" customHeight="1" x14ac:dyDescent="0.25">
      <c r="A21" s="64"/>
      <c r="B21" s="64"/>
      <c r="C21" s="67" t="s">
        <v>35</v>
      </c>
      <c r="D21" s="64"/>
      <c r="E21" s="64"/>
      <c r="F21" s="64"/>
      <c r="G21" s="64"/>
      <c r="H21" s="64"/>
      <c r="I21" s="64"/>
      <c r="J21" s="64"/>
      <c r="K21" s="64"/>
      <c r="L21" s="64"/>
      <c r="M21" s="33"/>
      <c r="N21" s="33"/>
    </row>
    <row r="22" spans="1:17" x14ac:dyDescent="0.25">
      <c r="A22" s="64"/>
      <c r="B22" s="64" t="s">
        <v>12</v>
      </c>
      <c r="C22" s="67" t="s">
        <v>36</v>
      </c>
      <c r="D22" s="64"/>
      <c r="E22" s="64"/>
      <c r="F22" s="64"/>
      <c r="G22" s="64"/>
      <c r="H22" s="64"/>
      <c r="I22" s="64"/>
      <c r="J22" s="64"/>
      <c r="K22" s="64"/>
      <c r="L22" s="64"/>
    </row>
    <row r="23" spans="1:17" x14ac:dyDescent="0.25">
      <c r="A23" s="64"/>
      <c r="B23" s="64" t="s">
        <v>13</v>
      </c>
      <c r="C23" s="67" t="s">
        <v>33</v>
      </c>
      <c r="D23" s="64"/>
      <c r="E23" s="64"/>
      <c r="F23" s="64"/>
      <c r="G23" s="64"/>
      <c r="H23" s="64"/>
      <c r="I23" s="64"/>
      <c r="J23" s="64"/>
      <c r="K23" s="64"/>
      <c r="L23" s="64"/>
    </row>
  </sheetData>
  <mergeCells count="27">
    <mergeCell ref="B2:K2"/>
    <mergeCell ref="B4:B5"/>
    <mergeCell ref="C4:C5"/>
    <mergeCell ref="J4:J5"/>
    <mergeCell ref="K4:K5"/>
    <mergeCell ref="D4:D5"/>
    <mergeCell ref="E4:E5"/>
    <mergeCell ref="F4:G4"/>
    <mergeCell ref="I4:I5"/>
    <mergeCell ref="H4:H5"/>
    <mergeCell ref="B19:C19"/>
    <mergeCell ref="D19:K19"/>
    <mergeCell ref="B13:C13"/>
    <mergeCell ref="D13:K13"/>
    <mergeCell ref="B17:C17"/>
    <mergeCell ref="B18:C18"/>
    <mergeCell ref="D17:K17"/>
    <mergeCell ref="D18:K18"/>
    <mergeCell ref="B16:C16"/>
    <mergeCell ref="B14:C14"/>
    <mergeCell ref="D14:K14"/>
    <mergeCell ref="B15:C15"/>
    <mergeCell ref="D15:K15"/>
    <mergeCell ref="B12:C12"/>
    <mergeCell ref="B11:K11"/>
    <mergeCell ref="D12:K12"/>
    <mergeCell ref="B10:K10"/>
  </mergeCells>
  <pageMargins left="0.7" right="0.7" top="0.75" bottom="0.75" header="0.3" footer="0.3"/>
  <pageSetup paperSize="9" scale="7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Мигранова Регина Фангизовна</cp:lastModifiedBy>
  <cp:lastPrinted>2014-03-06T05:03:06Z</cp:lastPrinted>
  <dcterms:created xsi:type="dcterms:W3CDTF">2013-12-19T08:11:42Z</dcterms:created>
  <dcterms:modified xsi:type="dcterms:W3CDTF">2014-03-14T05:47:46Z</dcterms:modified>
</cp:coreProperties>
</file>