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mc:Choice>
  </mc:AlternateContent>
  <bookViews>
    <workbookView xWindow="0" yWindow="0" windowWidth="21600" windowHeight="9735"/>
  </bookViews>
  <sheets>
    <sheet name="Спецификация к прил 1,1" sheetId="1" r:id="rId1"/>
    <sheet name="График доставки к прил 1,1" sheetId="3" r:id="rId2"/>
    <sheet name="XLR_NoRangeSheet" sheetId="2" state="veryHidden" r:id="rId3"/>
  </sheets>
  <externalReferences>
    <externalReference r:id="rId4"/>
  </externalReferences>
  <definedNames>
    <definedName name="Query1">'Спецификация к прил 1,1'!$A$7:$AA$10</definedName>
    <definedName name="Query1_NOTE" hidden="1">[1]XLR_NoRangeSheet!$J$6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1,1'!$A$15:$M$15</definedName>
    <definedName name="XLR_ERRNAMESTR" hidden="1">XLR_NoRangeSheet!$B$5</definedName>
    <definedName name="XLR_VERSION" hidden="1">XLR_NoRangeSheet!$A$5</definedName>
    <definedName name="_xlnm.Print_Area" localSheetId="1">'График доставки к прил 1,1'!$A$1:$H$28</definedName>
    <definedName name="_xlnm.Print_Area" localSheetId="0">'Спецификация к прил 1,1'!$A$1:$L$25</definedName>
  </definedNames>
  <calcPr calcId="152511"/>
</workbook>
</file>

<file path=xl/calcChain.xml><?xml version="1.0" encoding="utf-8"?>
<calcChain xmlns="http://schemas.openxmlformats.org/spreadsheetml/2006/main">
  <c r="J8" i="1" l="1"/>
  <c r="K8" i="1" s="1"/>
  <c r="J9" i="1"/>
  <c r="K9" i="1" s="1"/>
  <c r="J7" i="1"/>
  <c r="K7" i="1" s="1"/>
  <c r="K10" i="1" l="1"/>
  <c r="E28" i="3"/>
  <c r="B27" i="3"/>
  <c r="B26" i="3"/>
  <c r="B25" i="3"/>
  <c r="B24" i="3"/>
  <c r="B23" i="3"/>
  <c r="B22" i="3"/>
  <c r="B21" i="3"/>
  <c r="B20" i="3"/>
  <c r="B19" i="3"/>
  <c r="B18" i="3"/>
  <c r="B17" i="3"/>
  <c r="B16" i="3"/>
  <c r="B15" i="3"/>
  <c r="B14" i="3"/>
  <c r="B13" i="3"/>
  <c r="B12" i="3"/>
  <c r="B11" i="3"/>
  <c r="B10" i="3"/>
  <c r="B9" i="3"/>
  <c r="B8" i="3"/>
  <c r="C4" i="3"/>
  <c r="G3" i="3"/>
  <c r="G2" i="3"/>
  <c r="J10" i="1" l="1"/>
  <c r="B9" i="1"/>
  <c r="B8" i="1"/>
  <c r="B7" i="1"/>
  <c r="B5" i="2"/>
  <c r="D24" i="1"/>
  <c r="D23" i="1"/>
  <c r="D22" i="1"/>
</calcChain>
</file>

<file path=xl/sharedStrings.xml><?xml version="1.0" encoding="utf-8"?>
<sst xmlns="http://schemas.openxmlformats.org/spreadsheetml/2006/main" count="155" uniqueCount="79">
  <si>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</si>
  <si>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</si>
  <si>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</si>
  <si>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</si>
  <si>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</si>
  <si>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</si>
  <si>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</si>
  <si>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</si>
  <si>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</si>
  <si>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</si>
  <si>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</si>
  <si>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</si>
  <si>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</si>
  <si>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</si>
  <si>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</si>
  <si>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</si>
  <si>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</si>
  <si>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</si>
  <si>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</si>
  <si>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</si>
  <si>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</si>
  <si>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</si>
  <si>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</si>
  <si>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</si>
  <si>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</si>
  <si>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</si>
  <si>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</si>
  <si>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</si>
  <si>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</si>
  <si>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</si>
  <si>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капитального строительства (ОКС)</t>
  </si>
  <si>
    <t>Приложение 1.5</t>
  </si>
  <si>
    <t>6188</t>
  </si>
  <si>
    <t>т</t>
  </si>
  <si>
    <t>24928</t>
  </si>
  <si>
    <t>ПРОВОЛОКА ОЦИНКОВ  3ММ</t>
  </si>
  <si>
    <t>5423</t>
  </si>
  <si>
    <t>ПРОВОЛОКА ОЦИНКОВ. 4ММ (ПСО-4)</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</si>
  <si>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</si>
  <si>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1.1</t>
  </si>
  <si>
    <t>Приложение№ 1.1</t>
  </si>
  <si>
    <t>График доставки</t>
  </si>
  <si>
    <t>Филиал</t>
  </si>
  <si>
    <t>Адрес и контактное лицо</t>
  </si>
  <si>
    <t>Белорецкий МУЭС</t>
  </si>
  <si>
    <t>Бирский МУЭС</t>
  </si>
  <si>
    <t>Башинформсвязь ОАО</t>
  </si>
  <si>
    <t>Мелеузовский МУЭС</t>
  </si>
  <si>
    <t>Месягутовский МУЭС</t>
  </si>
  <si>
    <t>Сибайский МУЭС</t>
  </si>
  <si>
    <t>Стерлитамакский МУЭС</t>
  </si>
  <si>
    <t>Туймазинский МУЭС</t>
  </si>
  <si>
    <t xml:space="preserve">ЦТЭ </t>
  </si>
  <si>
    <t>осуществляется за счет поставщика автомобильным транспортом .</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</si>
  <si>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</si>
  <si>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сертификаты качества </t>
  </si>
  <si>
    <t xml:space="preserve">не менее 12 месяцев </t>
  </si>
  <si>
    <t xml:space="preserve">не менее 24 месяца </t>
  </si>
  <si>
    <t>Шиц Д.В тел . 8347/2215597/</t>
  </si>
  <si>
    <t xml:space="preserve">ОМТО ОАО Башинформсвязь </t>
  </si>
  <si>
    <t xml:space="preserve">ПРОВОЛОКА ОЦИНКОВ. 4ММ </t>
  </si>
  <si>
    <t xml:space="preserve">Согласно  графика доставки ( см лист № 2 ) </t>
  </si>
  <si>
    <t>КАТАНКА 6,0</t>
  </si>
  <si>
    <t xml:space="preserve">г.Мелеуз .ул.Воровского д.2
Киреева Венера т.р 8(34764)33025,                                                      сот 8-9371692391,                                                                зам. директора  Латыпов Наиль Вахитович                    сот 8-9018173556
</t>
  </si>
  <si>
    <t>г.Уфа ул .Каспийская, д. 14
Иксанова Флюра Сагитовна  сот. 8-905-352-77-79              Савельева Мария Владимировна сот 8/347/2746212                                              Подгорная Резеда Рифгатовна                            284-81-57; 284-85-60</t>
  </si>
  <si>
    <t xml:space="preserve">.Бирск ул Бурновская д.10 
Ульданов Флюр Халяфович  сот 8-9272381395                               Зам директора Юрий Алексеевич 89173483781
</t>
  </si>
  <si>
    <t>Катанка d -6,0 горячекатаная применяется для увязки  столба и приставки  при строительстве  воздушных линий связи.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</si>
  <si>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 xml:space="preserve"> Предельная цена за единицу измерения без НДС, включая стоимость тары и доставку, рубли РФ</t>
  </si>
  <si>
    <t xml:space="preserve"> Предельная сумма без НДС, включая стоимость тары и доставку, рубли РФ</t>
  </si>
  <si>
    <t xml:space="preserve"> Предельная сумма в том числе НДС, включая стоимость тары и доставку, рубли РФ</t>
  </si>
  <si>
    <t xml:space="preserve">г.Стерлитамак ул. Коммунистическая ,д.30
Секварова Светлана Владимировна                                                сот 8-9871046487
Зам. директора Белоусов Михаил Петрович 
89173435915
</t>
  </si>
  <si>
    <t xml:space="preserve"> г. Белорецк, ул.Ленина, д.41; Кузнецов Д.Н. 89051808865; </t>
  </si>
  <si>
    <t xml:space="preserve"> г. Сибай, ул. Индустриальное шоссе, д.2; Устьянцева Л.А. 89279417186; </t>
  </si>
  <si>
    <t xml:space="preserve">г. Туймазы, ул. Гафрова, д.60; Николаичев А.П. 89018173670;  </t>
  </si>
  <si>
    <t xml:space="preserve">с. Месягутово, ул. Комммунистическая, д.24; Фазылов В.С. 89063756161; </t>
  </si>
  <si>
    <t xml:space="preserve">май  2015года </t>
  </si>
  <si>
    <t xml:space="preserve">итого </t>
  </si>
  <si>
    <t>май</t>
  </si>
  <si>
    <t xml:space="preserve">до  25 мая   2015года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</si>
</sst>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quot;р.&quot;"/>
  </numFmts>
  <fonts count="7"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
      <sz val="9"/>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 fillId="0" borderId="0"/>
  </cellStyleXfs>
  <cellXfs count="95">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0" fontId="0" fillId="0" borderId="5" xfId="0" applyBorder="1"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164" fontId="0" fillId="0" borderId="1" xfId="0" applyNumberFormat="1" applyBorder="1" applyAlignment="1">
      <alignment horizontal="center" vertical="top" wrapText="1"/>
    </xf>
    <xf numFmtId="0" fontId="0" fillId="0" borderId="0" xfId="0" applyBorder="1" applyAlignment="1"/>
    <xf numFmtId="0" fontId="0" fillId="0" borderId="1" xfId="0" applyFont="1" applyBorder="1" applyAlignment="1">
      <alignment horizontal="center"/>
    </xf>
    <xf numFmtId="0" fontId="0" fillId="0" borderId="1" xfId="0" applyNumberFormat="1" applyBorder="1" applyAlignment="1">
      <alignment horizontal="left" vertical="top"/>
    </xf>
    <xf numFmtId="0" fontId="6" fillId="0" borderId="1" xfId="0" applyFont="1" applyBorder="1" applyAlignment="1">
      <alignment vertical="top" wrapText="1"/>
    </xf>
    <xf numFmtId="0" fontId="0" fillId="0" borderId="0" xfId="0" applyFont="1" applyBorder="1"/>
    <xf numFmtId="0" fontId="0" fillId="0" borderId="0" xfId="0" applyFont="1" applyBorder="1" applyAlignment="1">
      <alignment vertical="center" wrapText="1"/>
    </xf>
    <xf numFmtId="0" fontId="6" fillId="0" borderId="0" xfId="0" applyFont="1" applyBorder="1" applyAlignment="1">
      <alignment vertical="top" wrapText="1"/>
    </xf>
    <xf numFmtId="0" fontId="6" fillId="0" borderId="0" xfId="0" applyFont="1" applyBorder="1" applyAlignment="1">
      <alignment horizontal="left" vertical="top" wrapText="1"/>
    </xf>
    <xf numFmtId="0" fontId="6" fillId="0" borderId="0" xfId="0" applyFont="1" applyBorder="1" applyAlignment="1">
      <alignment wrapText="1"/>
    </xf>
    <xf numFmtId="0" fontId="0" fillId="0" borderId="11" xfId="0" applyBorder="1" applyAlignment="1">
      <alignment horizontal="right"/>
    </xf>
    <xf numFmtId="0" fontId="0" fillId="0" borderId="11" xfId="0" applyBorder="1"/>
    <xf numFmtId="0" fontId="6" fillId="0" borderId="12" xfId="0" applyFont="1" applyBorder="1" applyAlignment="1">
      <alignment horizontal="left" vertical="center" wrapText="1"/>
    </xf>
    <xf numFmtId="0" fontId="6" fillId="0" borderId="1" xfId="0" applyFont="1" applyBorder="1" applyAlignment="1">
      <alignment wrapText="1"/>
    </xf>
    <xf numFmtId="0" fontId="0" fillId="0" borderId="11" xfId="0" applyBorder="1" applyAlignment="1">
      <alignment vertical="top" wrapText="1"/>
    </xf>
    <xf numFmtId="0" fontId="0" fillId="0" borderId="11" xfId="0" applyBorder="1" applyAlignment="1"/>
    <xf numFmtId="0" fontId="0" fillId="0" borderId="11" xfId="0" applyBorder="1" applyAlignment="1">
      <alignment horizontal="left"/>
    </xf>
    <xf numFmtId="0" fontId="0" fillId="0" borderId="1" xfId="0" applyFont="1" applyBorder="1" applyAlignment="1">
      <alignment horizontal="center"/>
    </xf>
    <xf numFmtId="0" fontId="0" fillId="2" borderId="0" xfId="0" applyFill="1" applyAlignment="1">
      <alignment horizontal="center" vertical="center"/>
    </xf>
    <xf numFmtId="0" fontId="5" fillId="2" borderId="0" xfId="0" applyFont="1" applyFill="1" applyAlignment="1">
      <alignment horizontal="center" vertical="center"/>
    </xf>
    <xf numFmtId="0" fontId="0" fillId="0" borderId="1" xfId="0" applyFont="1" applyBorder="1" applyAlignment="1">
      <alignment horizontal="center" vertical="center"/>
    </xf>
    <xf numFmtId="0" fontId="0" fillId="2" borderId="1" xfId="0" applyNumberFormat="1" applyFill="1" applyBorder="1" applyAlignment="1">
      <alignment horizontal="center" vertical="center"/>
    </xf>
    <xf numFmtId="49" fontId="2" fillId="2" borderId="4" xfId="0" applyNumberFormat="1" applyFont="1" applyFill="1" applyBorder="1" applyAlignment="1">
      <alignment horizontal="center" vertical="center"/>
    </xf>
    <xf numFmtId="0" fontId="0" fillId="2" borderId="0" xfId="0" applyFill="1" applyBorder="1" applyAlignment="1">
      <alignment horizontal="center" vertical="center"/>
    </xf>
    <xf numFmtId="0" fontId="0" fillId="2" borderId="0" xfId="0" applyFill="1" applyBorder="1" applyAlignment="1">
      <alignment horizontal="center" vertical="center" wrapText="1"/>
    </xf>
    <xf numFmtId="0" fontId="0" fillId="0" borderId="0" xfId="0" applyAlignment="1">
      <alignment horizontal="center" vertical="center"/>
    </xf>
    <xf numFmtId="0" fontId="5" fillId="0" borderId="0" xfId="0" applyFont="1" applyAlignment="1">
      <alignment horizontal="center" vertical="center"/>
    </xf>
    <xf numFmtId="0" fontId="0" fillId="0" borderId="1" xfId="0" applyBorder="1" applyAlignment="1">
      <alignment horizontal="center" vertical="center"/>
    </xf>
    <xf numFmtId="0" fontId="2" fillId="0" borderId="4"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0" fillId="0" borderId="10" xfId="0" applyFont="1" applyBorder="1" applyAlignment="1"/>
    <xf numFmtId="0" fontId="0" fillId="0" borderId="10" xfId="0" applyBorder="1" applyAlignment="1"/>
    <xf numFmtId="165" fontId="0" fillId="0" borderId="1" xfId="0" applyNumberFormat="1" applyBorder="1" applyAlignment="1">
      <alignment horizontal="right" vertical="top" wrapText="1"/>
    </xf>
    <xf numFmtId="164" fontId="4" fillId="0" borderId="1" xfId="0" applyNumberFormat="1" applyFont="1" applyBorder="1" applyAlignment="1">
      <alignment horizontal="right" vertical="top"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0" fillId="0" borderId="0" xfId="0" applyAlignment="1">
      <alignment horizontal="right"/>
    </xf>
    <xf numFmtId="0" fontId="2" fillId="0" borderId="10" xfId="0" applyFont="1" applyBorder="1" applyAlignment="1">
      <alignment horizontal="center"/>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left" vertical="top" wrapText="1"/>
    </xf>
    <xf numFmtId="0" fontId="0" fillId="0" borderId="8" xfId="0" applyBorder="1" applyAlignment="1">
      <alignment horizontal="left" vertical="top" wrapText="1"/>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капитального строительства (ОКС)</v>
          </cell>
          <cell r="R6" t="str">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A24"/>
  <sheetViews>
    <sheetView tabSelected="1" view="pageBreakPreview" zoomScale="84" zoomScaleNormal="75" zoomScaleSheetLayoutView="84" workbookViewId="0">
      <selection activeCell="E22" sqref="E22"/>
    </sheetView>
  </sheetViews>
  <sheetFormatPr defaultRowHeight="15" x14ac:dyDescent="0.25"/>
  <cols>
    <col min="1" max="1" width="0.85546875" customWidth="1"/>
    <col min="2" max="2" width="8.42578125" customWidth="1"/>
    <col min="3" max="3" width="8.42578125" style="9" customWidth="1"/>
    <col min="4" max="4" width="26.42578125" customWidth="1"/>
    <col min="5" max="5" width="50.140625" customWidth="1"/>
    <col min="8" max="8" width="9.140625" style="9"/>
    <col min="9" max="9" width="19.5703125" style="7" customWidth="1"/>
    <col min="10" max="10" width="16" style="7" customWidth="1"/>
    <col min="11" max="11" width="18.28515625" style="8" customWidth="1"/>
    <col min="12" max="12" width="26" customWidth="1"/>
    <col min="13" max="13" width="3.28515625" customWidth="1"/>
    <col min="23" max="26" width="9.140625" style="9"/>
  </cols>
  <sheetData>
    <row r="1" spans="1:27" x14ac:dyDescent="0.25">
      <c r="J1" s="69" t="s">
        <v>39</v>
      </c>
      <c r="K1" s="69"/>
      <c r="L1" s="69"/>
    </row>
    <row r="2" spans="1:27" x14ac:dyDescent="0.25">
      <c r="B2" s="84" t="s">
        <v>9</v>
      </c>
      <c r="C2" s="84"/>
      <c r="D2" s="84"/>
      <c r="E2" s="84"/>
      <c r="F2" s="84"/>
      <c r="G2" s="84"/>
      <c r="H2" s="84"/>
      <c r="I2" s="84"/>
      <c r="J2" s="84"/>
      <c r="K2" s="84"/>
      <c r="L2" s="84"/>
    </row>
    <row r="3" spans="1:27" x14ac:dyDescent="0.25">
      <c r="B3" t="s">
        <v>16</v>
      </c>
      <c r="C3" s="9" t="s">
        <v>23</v>
      </c>
      <c r="D3" s="22"/>
      <c r="E3" s="70" t="s">
        <v>30</v>
      </c>
      <c r="F3" s="70"/>
      <c r="G3" s="70"/>
      <c r="H3" s="70"/>
      <c r="I3" s="70"/>
      <c r="J3" s="70"/>
      <c r="L3" s="18"/>
      <c r="M3" s="3"/>
    </row>
    <row r="4" spans="1:27" s="10" customFormat="1" ht="15" customHeight="1" x14ac:dyDescent="0.25">
      <c r="B4" s="85" t="s">
        <v>0</v>
      </c>
      <c r="C4" s="87" t="s">
        <v>19</v>
      </c>
      <c r="D4" s="85" t="s">
        <v>14</v>
      </c>
      <c r="E4" s="85" t="s">
        <v>1</v>
      </c>
      <c r="F4" s="85" t="s">
        <v>13</v>
      </c>
      <c r="G4" s="89" t="s">
        <v>77</v>
      </c>
      <c r="H4" s="67"/>
      <c r="I4" s="76" t="s">
        <v>67</v>
      </c>
      <c r="J4" s="74" t="s">
        <v>68</v>
      </c>
      <c r="K4" s="86" t="s">
        <v>69</v>
      </c>
      <c r="L4" s="85" t="s">
        <v>2</v>
      </c>
      <c r="M4" s="11"/>
    </row>
    <row r="5" spans="1:27" s="12" customFormat="1" ht="64.5" customHeight="1" x14ac:dyDescent="0.25">
      <c r="B5" s="85"/>
      <c r="C5" s="88"/>
      <c r="D5" s="85"/>
      <c r="E5" s="85"/>
      <c r="F5" s="85"/>
      <c r="G5" s="90"/>
      <c r="H5" s="68" t="s">
        <v>76</v>
      </c>
      <c r="I5" s="77"/>
      <c r="J5" s="75"/>
      <c r="K5" s="86"/>
      <c r="L5" s="85"/>
    </row>
    <row r="6" spans="1:27" s="10" customFormat="1" x14ac:dyDescent="0.25">
      <c r="B6" s="13">
        <v>1</v>
      </c>
      <c r="C6" s="24">
        <v>2</v>
      </c>
      <c r="D6" s="13">
        <v>3</v>
      </c>
      <c r="E6" s="34">
        <v>4</v>
      </c>
      <c r="F6" s="34">
        <v>5</v>
      </c>
      <c r="G6" s="34">
        <v>9</v>
      </c>
      <c r="H6" s="49"/>
      <c r="I6" s="34">
        <v>10</v>
      </c>
      <c r="J6" s="34">
        <v>11</v>
      </c>
      <c r="K6" s="34">
        <v>12</v>
      </c>
      <c r="L6" s="34">
        <v>13</v>
      </c>
    </row>
    <row r="7" spans="1:27" ht="365.25" customHeight="1" x14ac:dyDescent="0.25">
      <c r="A7" s="9"/>
      <c r="B7" s="6">
        <f>ROW()-6</f>
        <v>1</v>
      </c>
      <c r="C7" s="6" t="s">
        <v>32</v>
      </c>
      <c r="D7" s="1" t="s">
        <v>62</v>
      </c>
      <c r="E7" s="1" t="s">
        <v>66</v>
      </c>
      <c r="F7" s="4" t="s">
        <v>33</v>
      </c>
      <c r="G7" s="23">
        <v>0.22000000000000003</v>
      </c>
      <c r="H7" s="23">
        <v>0.22000000000000003</v>
      </c>
      <c r="I7" s="65">
        <v>29067.8</v>
      </c>
      <c r="J7" s="5">
        <f>I7*G7</f>
        <v>6394.9160000000011</v>
      </c>
      <c r="K7" s="5">
        <f>J7*1.18</f>
        <v>7546.0008800000005</v>
      </c>
      <c r="L7" s="1" t="s">
        <v>61</v>
      </c>
      <c r="M7" s="9"/>
      <c r="N7" s="9"/>
      <c r="O7" s="9"/>
      <c r="P7" s="9"/>
      <c r="Q7" s="9"/>
      <c r="R7" s="9"/>
      <c r="S7" s="9"/>
      <c r="T7" s="9"/>
      <c r="U7" s="9"/>
      <c r="V7" s="9"/>
      <c r="AA7" s="9"/>
    </row>
    <row r="8" spans="1:27" ht="409.5" x14ac:dyDescent="0.25">
      <c r="A8" s="9"/>
      <c r="B8" s="6">
        <f>ROW()-6</f>
        <v>2</v>
      </c>
      <c r="C8" s="6" t="s">
        <v>34</v>
      </c>
      <c r="D8" s="1" t="s">
        <v>35</v>
      </c>
      <c r="E8" s="1" t="s">
        <v>38</v>
      </c>
      <c r="F8" s="4" t="s">
        <v>33</v>
      </c>
      <c r="G8" s="23">
        <v>21.602</v>
      </c>
      <c r="H8" s="23">
        <v>21.602</v>
      </c>
      <c r="I8" s="5">
        <v>45720.34</v>
      </c>
      <c r="J8" s="5">
        <f t="shared" ref="J8:J9" si="0">I8*G8</f>
        <v>987650.78467999992</v>
      </c>
      <c r="K8" s="5">
        <f t="shared" ref="K8:K9" si="1">J8*1.18</f>
        <v>1165427.9259223999</v>
      </c>
      <c r="L8" s="1" t="s">
        <v>61</v>
      </c>
      <c r="M8" s="9"/>
      <c r="N8" s="9"/>
      <c r="O8" s="9"/>
      <c r="P8" s="9"/>
      <c r="Q8" s="9"/>
      <c r="R8" s="9"/>
      <c r="S8" s="9"/>
      <c r="T8" s="9"/>
      <c r="U8" s="9"/>
      <c r="V8" s="9"/>
      <c r="AA8" s="9"/>
    </row>
    <row r="9" spans="1:27" s="9" customFormat="1" ht="401.25" customHeight="1" x14ac:dyDescent="0.25">
      <c r="B9" s="6">
        <f>ROW()-6</f>
        <v>3</v>
      </c>
      <c r="C9" s="6" t="s">
        <v>36</v>
      </c>
      <c r="D9" s="1" t="s">
        <v>37</v>
      </c>
      <c r="E9" s="1" t="s">
        <v>54</v>
      </c>
      <c r="F9" s="4" t="s">
        <v>33</v>
      </c>
      <c r="G9" s="35">
        <v>10.035</v>
      </c>
      <c r="H9" s="35">
        <v>10.035</v>
      </c>
      <c r="I9" s="66">
        <v>52489</v>
      </c>
      <c r="J9" s="5">
        <f t="shared" si="0"/>
        <v>526727.11499999999</v>
      </c>
      <c r="K9" s="5">
        <f t="shared" si="1"/>
        <v>621537.99569999997</v>
      </c>
      <c r="L9" s="1" t="s">
        <v>61</v>
      </c>
    </row>
    <row r="10" spans="1:27" x14ac:dyDescent="0.25">
      <c r="A10" s="9"/>
      <c r="B10" s="15"/>
      <c r="C10" s="17"/>
      <c r="D10" s="16"/>
      <c r="E10" s="16"/>
      <c r="F10" s="17"/>
      <c r="G10" s="17"/>
      <c r="H10" s="17"/>
      <c r="I10" s="20"/>
      <c r="J10" s="21">
        <f>SUM($J$7:$J$9)</f>
        <v>1520772.81568</v>
      </c>
      <c r="K10" s="21">
        <f>SUM(K7:K9)</f>
        <v>1794511.9225023999</v>
      </c>
      <c r="L10" s="2"/>
      <c r="M10" s="9"/>
      <c r="N10" s="9"/>
      <c r="O10" s="9"/>
      <c r="P10" s="9"/>
      <c r="Q10" s="9"/>
      <c r="R10" s="9"/>
      <c r="S10" s="9"/>
      <c r="T10" s="9"/>
      <c r="U10" s="9"/>
      <c r="V10" s="9"/>
      <c r="AA10" s="9"/>
    </row>
    <row r="11" spans="1:27" x14ac:dyDescent="0.25">
      <c r="A11" s="9"/>
      <c r="B11" s="14"/>
      <c r="C11" s="14"/>
      <c r="D11" s="2"/>
      <c r="E11" s="2"/>
      <c r="F11" s="14"/>
      <c r="G11" s="14"/>
      <c r="H11" s="14"/>
      <c r="I11" s="14"/>
      <c r="J11" s="14"/>
      <c r="K11" s="19"/>
      <c r="L11" s="2"/>
      <c r="M11" s="9"/>
      <c r="N11" s="9"/>
      <c r="O11" s="9"/>
      <c r="P11" s="9"/>
      <c r="Q11" s="9"/>
      <c r="R11" s="9"/>
      <c r="S11" s="9"/>
      <c r="T11" s="9"/>
      <c r="U11" s="9"/>
      <c r="V11" s="9"/>
      <c r="AA11" s="9"/>
    </row>
    <row r="12" spans="1:27" x14ac:dyDescent="0.25">
      <c r="B12" s="78" t="s">
        <v>3</v>
      </c>
      <c r="C12" s="78"/>
      <c r="D12" s="78"/>
      <c r="E12" s="78"/>
      <c r="F12" s="78"/>
      <c r="G12" s="78"/>
      <c r="H12" s="78"/>
      <c r="I12" s="78"/>
      <c r="J12" s="78"/>
      <c r="K12" s="78"/>
      <c r="L12" s="78"/>
    </row>
    <row r="13" spans="1:27" x14ac:dyDescent="0.25">
      <c r="B13" s="73" t="s">
        <v>4</v>
      </c>
      <c r="C13" s="73"/>
      <c r="D13" s="73"/>
      <c r="E13" s="71" t="s">
        <v>78</v>
      </c>
      <c r="F13" s="71"/>
      <c r="G13" s="71"/>
      <c r="H13" s="71"/>
      <c r="I13" s="71"/>
      <c r="J13" s="71"/>
      <c r="K13" s="71"/>
      <c r="L13" s="72"/>
    </row>
    <row r="14" spans="1:27" s="9" customFormat="1" ht="15" customHeight="1" x14ac:dyDescent="0.25">
      <c r="A14"/>
      <c r="B14" s="73" t="s">
        <v>5</v>
      </c>
      <c r="C14" s="73"/>
      <c r="D14" s="73"/>
      <c r="E14" s="82" t="s">
        <v>53</v>
      </c>
      <c r="F14" s="82"/>
      <c r="G14" s="82"/>
      <c r="H14" s="82"/>
      <c r="I14" s="82"/>
      <c r="J14" s="82"/>
      <c r="K14" s="82"/>
      <c r="L14" s="83"/>
      <c r="M14" s="2"/>
      <c r="N14" s="2"/>
      <c r="O14" s="2"/>
      <c r="P14" s="2"/>
      <c r="Q14" s="2"/>
      <c r="R14" s="2"/>
      <c r="S14"/>
      <c r="T14"/>
      <c r="U14"/>
      <c r="V14"/>
      <c r="AA14"/>
    </row>
    <row r="15" spans="1:27" s="9" customFormat="1" ht="15" customHeight="1" x14ac:dyDescent="0.25">
      <c r="B15" s="73" t="s">
        <v>6</v>
      </c>
      <c r="C15" s="73"/>
      <c r="D15" s="73"/>
      <c r="E15" s="71" t="s">
        <v>55</v>
      </c>
      <c r="F15" s="71"/>
      <c r="G15" s="71"/>
      <c r="H15" s="71"/>
      <c r="I15" s="71"/>
      <c r="J15" s="71"/>
      <c r="K15" s="71"/>
      <c r="L15" s="71"/>
      <c r="N15"/>
      <c r="O15"/>
      <c r="P15"/>
      <c r="Q15"/>
      <c r="R15"/>
      <c r="S15"/>
      <c r="T15"/>
      <c r="U15"/>
      <c r="V15"/>
      <c r="AA15"/>
    </row>
    <row r="16" spans="1:27" ht="19.5" customHeight="1" x14ac:dyDescent="0.25">
      <c r="A16" s="9"/>
      <c r="B16" s="79" t="s">
        <v>17</v>
      </c>
      <c r="C16" s="80"/>
      <c r="D16" s="81"/>
      <c r="E16" s="71" t="s">
        <v>56</v>
      </c>
      <c r="F16" s="71"/>
      <c r="G16" s="71"/>
      <c r="H16" s="71"/>
      <c r="I16" s="71"/>
      <c r="J16" s="71"/>
      <c r="K16" s="71"/>
      <c r="L16" s="72"/>
      <c r="M16" s="9"/>
      <c r="N16" s="9"/>
      <c r="O16" s="9"/>
      <c r="P16" s="9"/>
      <c r="Q16" s="9"/>
      <c r="R16" s="9"/>
      <c r="S16" s="9"/>
      <c r="T16" s="9"/>
      <c r="U16" s="9"/>
      <c r="V16" s="9"/>
      <c r="AA16" s="9"/>
    </row>
    <row r="17" spans="1:27" s="9" customFormat="1" ht="19.5" customHeight="1" x14ac:dyDescent="0.25">
      <c r="B17" s="79" t="s">
        <v>18</v>
      </c>
      <c r="C17" s="80"/>
      <c r="D17" s="81"/>
      <c r="E17" s="71" t="s">
        <v>57</v>
      </c>
      <c r="F17" s="71"/>
      <c r="G17" s="71"/>
      <c r="H17" s="71"/>
      <c r="I17" s="71"/>
      <c r="J17" s="71"/>
      <c r="K17" s="71"/>
      <c r="L17" s="72"/>
    </row>
    <row r="18" spans="1:27" x14ac:dyDescent="0.25">
      <c r="B18" s="73" t="s">
        <v>7</v>
      </c>
      <c r="C18" s="73"/>
      <c r="D18" s="73"/>
      <c r="E18" s="71" t="s">
        <v>59</v>
      </c>
      <c r="F18" s="71"/>
      <c r="G18" s="71"/>
      <c r="H18" s="71"/>
      <c r="I18" s="71"/>
      <c r="J18" s="71"/>
      <c r="K18" s="71"/>
      <c r="L18" s="72"/>
    </row>
    <row r="19" spans="1:27" s="9" customFormat="1" x14ac:dyDescent="0.25">
      <c r="A19"/>
      <c r="B19" s="73" t="s">
        <v>8</v>
      </c>
      <c r="C19" s="73"/>
      <c r="D19" s="73"/>
      <c r="E19" s="71" t="s">
        <v>58</v>
      </c>
      <c r="F19" s="71"/>
      <c r="G19" s="71"/>
      <c r="H19" s="71"/>
      <c r="I19" s="71"/>
      <c r="J19" s="71"/>
      <c r="K19" s="71"/>
      <c r="L19" s="72"/>
      <c r="M19"/>
      <c r="N19"/>
      <c r="O19"/>
      <c r="P19"/>
      <c r="Q19"/>
      <c r="R19"/>
      <c r="S19"/>
      <c r="T19"/>
      <c r="U19"/>
      <c r="V19"/>
      <c r="AA19"/>
    </row>
    <row r="20" spans="1:27" x14ac:dyDescent="0.25">
      <c r="A20" s="9"/>
      <c r="B20" s="25"/>
      <c r="C20" s="25"/>
      <c r="D20" s="25"/>
      <c r="E20" s="26"/>
      <c r="F20" s="26"/>
      <c r="G20" s="26"/>
      <c r="H20" s="26"/>
      <c r="I20" s="26"/>
      <c r="J20" s="26"/>
      <c r="K20" s="26"/>
      <c r="L20" s="26"/>
      <c r="M20" s="9"/>
      <c r="N20" s="9"/>
      <c r="O20" s="9"/>
      <c r="P20" s="9"/>
      <c r="Q20" s="9"/>
      <c r="R20" s="9"/>
      <c r="S20" s="9"/>
      <c r="T20" s="9"/>
      <c r="U20" s="9"/>
      <c r="V20" s="9"/>
      <c r="AA20" s="9"/>
    </row>
    <row r="21" spans="1:27" x14ac:dyDescent="0.25">
      <c r="B21" t="s">
        <v>10</v>
      </c>
    </row>
    <row r="22" spans="1:27" x14ac:dyDescent="0.25">
      <c r="D22" s="3" t="str">
        <f>Query2_USERN</f>
        <v>Ахметзянова Венера Фанитовна</v>
      </c>
    </row>
    <row r="23" spans="1:27" x14ac:dyDescent="0.25">
      <c r="B23" t="s">
        <v>11</v>
      </c>
      <c r="D23" s="3" t="str">
        <f>Query2_USERT</f>
        <v>(347)221-56-61</v>
      </c>
    </row>
    <row r="24" spans="1:27" x14ac:dyDescent="0.25">
      <c r="B24" t="s">
        <v>12</v>
      </c>
      <c r="D24" s="3" t="str">
        <f>Query2_USERE</f>
        <v/>
      </c>
    </row>
  </sheetData>
  <mergeCells count="28">
    <mergeCell ref="E13:L13"/>
    <mergeCell ref="E14:L14"/>
    <mergeCell ref="E16:L16"/>
    <mergeCell ref="B2:L2"/>
    <mergeCell ref="B4:B5"/>
    <mergeCell ref="D4:D5"/>
    <mergeCell ref="K4:K5"/>
    <mergeCell ref="L4:L5"/>
    <mergeCell ref="E4:E5"/>
    <mergeCell ref="F4:F5"/>
    <mergeCell ref="C4:C5"/>
    <mergeCell ref="G4:G5"/>
    <mergeCell ref="J1:L1"/>
    <mergeCell ref="E3:J3"/>
    <mergeCell ref="E18:L18"/>
    <mergeCell ref="B18:D18"/>
    <mergeCell ref="B19:D19"/>
    <mergeCell ref="J4:J5"/>
    <mergeCell ref="I4:I5"/>
    <mergeCell ref="B15:D15"/>
    <mergeCell ref="E15:L15"/>
    <mergeCell ref="B13:D13"/>
    <mergeCell ref="B12:L12"/>
    <mergeCell ref="B17:D17"/>
    <mergeCell ref="B14:D14"/>
    <mergeCell ref="B16:D16"/>
    <mergeCell ref="E17:L17"/>
    <mergeCell ref="E19:L19"/>
  </mergeCells>
  <pageMargins left="0.78740157480314965" right="0.39370078740157483" top="0.78740157480314965" bottom="0.39370078740157483" header="0.31496062992125984" footer="0.31496062992125984"/>
  <pageSetup paperSize="9" scale="57" orientation="landscape" r:id="rId1"/>
  <headerFooter>
    <oddFooter>&amp;C&amp;P</oddFooter>
  </headerFooter>
  <rowBreaks count="1" manualBreakCount="1">
    <brk id="8"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BreakPreview" topLeftCell="A16" zoomScaleNormal="100" zoomScaleSheetLayoutView="100" workbookViewId="0">
      <selection activeCell="E5" sqref="E5:E6"/>
    </sheetView>
  </sheetViews>
  <sheetFormatPr defaultRowHeight="15" x14ac:dyDescent="0.25"/>
  <cols>
    <col min="1" max="1" width="0.85546875" style="9" customWidth="1"/>
    <col min="2" max="2" width="8.42578125" style="9" customWidth="1"/>
    <col min="3" max="3" width="26.42578125" style="9" customWidth="1"/>
    <col min="4" max="4" width="9.140625" style="57"/>
    <col min="5" max="5" width="10.5703125" style="50" customWidth="1"/>
    <col min="6" max="6" width="19.5703125" style="9" customWidth="1"/>
    <col min="7" max="7" width="24.42578125" style="43" customWidth="1"/>
    <col min="8" max="8" width="3.140625" style="14" customWidth="1"/>
    <col min="9" max="16384" width="9.140625" style="9"/>
  </cols>
  <sheetData>
    <row r="1" spans="1:12" x14ac:dyDescent="0.25">
      <c r="G1" s="42" t="s">
        <v>40</v>
      </c>
    </row>
    <row r="2" spans="1:12" ht="15.75" x14ac:dyDescent="0.25">
      <c r="B2" s="30" t="s">
        <v>41</v>
      </c>
      <c r="C2" s="30"/>
      <c r="D2" s="58"/>
      <c r="E2" s="51"/>
      <c r="F2" s="30"/>
      <c r="G2" s="42" t="str">
        <f>Query1_TIPNAME</f>
        <v/>
      </c>
    </row>
    <row r="3" spans="1:12" ht="15.75" x14ac:dyDescent="0.25">
      <c r="B3" s="31"/>
      <c r="C3" s="31"/>
      <c r="D3" s="58"/>
      <c r="E3" s="51"/>
      <c r="F3" s="31"/>
      <c r="G3" s="42" t="str">
        <f>Query1_UA2NAME</f>
        <v>Отдел капитального строительства (ОКС)</v>
      </c>
    </row>
    <row r="4" spans="1:12" x14ac:dyDescent="0.25">
      <c r="B4" s="9" t="s">
        <v>16</v>
      </c>
      <c r="C4" s="63" t="str">
        <f>Query1_NOTE</f>
        <v>Поставка оцинкованной проволоки , катанки</v>
      </c>
      <c r="D4" s="64"/>
    </row>
    <row r="5" spans="1:12" s="10" customFormat="1" ht="15" customHeight="1" x14ac:dyDescent="0.25">
      <c r="B5" s="85" t="s">
        <v>0</v>
      </c>
      <c r="C5" s="85" t="s">
        <v>14</v>
      </c>
      <c r="D5" s="85" t="s">
        <v>13</v>
      </c>
      <c r="E5" s="93" t="s">
        <v>75</v>
      </c>
      <c r="F5" s="91" t="s">
        <v>42</v>
      </c>
      <c r="G5" s="85" t="s">
        <v>43</v>
      </c>
      <c r="H5" s="37"/>
    </row>
    <row r="6" spans="1:12" s="12" customFormat="1" ht="64.5" customHeight="1" x14ac:dyDescent="0.25">
      <c r="B6" s="85"/>
      <c r="C6" s="85"/>
      <c r="D6" s="85"/>
      <c r="E6" s="94"/>
      <c r="F6" s="92"/>
      <c r="G6" s="85"/>
      <c r="H6" s="38"/>
    </row>
    <row r="7" spans="1:12" s="10" customFormat="1" x14ac:dyDescent="0.25">
      <c r="B7" s="29">
        <v>1</v>
      </c>
      <c r="C7" s="29">
        <v>2</v>
      </c>
      <c r="D7" s="52">
        <v>3</v>
      </c>
      <c r="E7" s="52">
        <v>4</v>
      </c>
      <c r="F7" s="49">
        <v>5</v>
      </c>
      <c r="G7" s="49">
        <v>6</v>
      </c>
      <c r="H7" s="37"/>
    </row>
    <row r="8" spans="1:12" ht="24" x14ac:dyDescent="0.25">
      <c r="B8" s="6">
        <f t="shared" ref="B8:B27" si="0">ROW()-6</f>
        <v>2</v>
      </c>
      <c r="C8" s="1" t="s">
        <v>62</v>
      </c>
      <c r="D8" s="59" t="s">
        <v>33</v>
      </c>
      <c r="E8" s="53">
        <v>0.05</v>
      </c>
      <c r="F8" s="32" t="s">
        <v>44</v>
      </c>
      <c r="G8" s="36" t="s">
        <v>71</v>
      </c>
    </row>
    <row r="9" spans="1:12" ht="72.75" thickBot="1" x14ac:dyDescent="0.3">
      <c r="B9" s="6">
        <f t="shared" si="0"/>
        <v>3</v>
      </c>
      <c r="C9" s="1" t="s">
        <v>62</v>
      </c>
      <c r="D9" s="59" t="s">
        <v>33</v>
      </c>
      <c r="E9" s="53">
        <v>7.0000000000000007E-2</v>
      </c>
      <c r="F9" s="32" t="s">
        <v>45</v>
      </c>
      <c r="G9" s="36" t="s">
        <v>65</v>
      </c>
    </row>
    <row r="10" spans="1:12" ht="95.25" customHeight="1" thickBot="1" x14ac:dyDescent="0.3">
      <c r="B10" s="6">
        <f t="shared" si="0"/>
        <v>4</v>
      </c>
      <c r="C10" s="1" t="s">
        <v>62</v>
      </c>
      <c r="D10" s="59" t="s">
        <v>33</v>
      </c>
      <c r="E10" s="53">
        <v>0.1</v>
      </c>
      <c r="F10" s="32" t="s">
        <v>52</v>
      </c>
      <c r="G10" s="44" t="s">
        <v>64</v>
      </c>
      <c r="H10" s="39"/>
    </row>
    <row r="11" spans="1:12" s="14" customFormat="1" ht="108" x14ac:dyDescent="0.25">
      <c r="A11" s="9"/>
      <c r="B11" s="6">
        <f t="shared" si="0"/>
        <v>5</v>
      </c>
      <c r="C11" s="1" t="s">
        <v>35</v>
      </c>
      <c r="D11" s="59" t="s">
        <v>33</v>
      </c>
      <c r="E11" s="53">
        <v>1.6</v>
      </c>
      <c r="F11" s="32" t="s">
        <v>46</v>
      </c>
      <c r="G11" s="44" t="s">
        <v>64</v>
      </c>
      <c r="H11" s="40"/>
    </row>
    <row r="12" spans="1:12" s="14" customFormat="1" ht="30" x14ac:dyDescent="0.25">
      <c r="A12" s="9"/>
      <c r="B12" s="6">
        <f t="shared" si="0"/>
        <v>6</v>
      </c>
      <c r="C12" s="1" t="s">
        <v>35</v>
      </c>
      <c r="D12" s="59" t="s">
        <v>33</v>
      </c>
      <c r="E12" s="53">
        <v>2.2000000000000002</v>
      </c>
      <c r="F12" s="32" t="s">
        <v>44</v>
      </c>
      <c r="G12" s="36" t="s">
        <v>71</v>
      </c>
      <c r="H12" s="41"/>
    </row>
    <row r="13" spans="1:12" s="14" customFormat="1" ht="72" x14ac:dyDescent="0.25">
      <c r="A13" s="9"/>
      <c r="B13" s="6">
        <f t="shared" si="0"/>
        <v>7</v>
      </c>
      <c r="C13" s="1" t="s">
        <v>35</v>
      </c>
      <c r="D13" s="59" t="s">
        <v>33</v>
      </c>
      <c r="E13" s="53">
        <v>3.1309999999999998</v>
      </c>
      <c r="F13" s="32" t="s">
        <v>45</v>
      </c>
      <c r="G13" s="36" t="s">
        <v>65</v>
      </c>
      <c r="H13" s="40"/>
    </row>
    <row r="14" spans="1:12" s="14" customFormat="1" ht="96.75" x14ac:dyDescent="0.25">
      <c r="A14" s="9"/>
      <c r="B14" s="6">
        <f t="shared" si="0"/>
        <v>8</v>
      </c>
      <c r="C14" s="1" t="s">
        <v>35</v>
      </c>
      <c r="D14" s="59" t="s">
        <v>33</v>
      </c>
      <c r="E14" s="53">
        <v>0.96</v>
      </c>
      <c r="F14" s="32" t="s">
        <v>47</v>
      </c>
      <c r="G14" s="45" t="s">
        <v>63</v>
      </c>
      <c r="H14" s="39"/>
      <c r="I14" s="2"/>
      <c r="J14" s="2"/>
      <c r="K14" s="2"/>
      <c r="L14" s="2"/>
    </row>
    <row r="15" spans="1:12" s="14" customFormat="1" ht="36" x14ac:dyDescent="0.25">
      <c r="A15" s="9"/>
      <c r="B15" s="6">
        <f t="shared" si="0"/>
        <v>9</v>
      </c>
      <c r="C15" s="1" t="s">
        <v>35</v>
      </c>
      <c r="D15" s="59" t="s">
        <v>33</v>
      </c>
      <c r="E15" s="53">
        <v>0.45</v>
      </c>
      <c r="F15" s="32" t="s">
        <v>48</v>
      </c>
      <c r="G15" s="36" t="s">
        <v>74</v>
      </c>
      <c r="H15" s="39"/>
    </row>
    <row r="16" spans="1:12" s="14" customFormat="1" ht="36" x14ac:dyDescent="0.25">
      <c r="A16" s="9"/>
      <c r="B16" s="6">
        <f t="shared" si="0"/>
        <v>10</v>
      </c>
      <c r="C16" s="1" t="s">
        <v>35</v>
      </c>
      <c r="D16" s="59" t="s">
        <v>33</v>
      </c>
      <c r="E16" s="53">
        <v>0.3</v>
      </c>
      <c r="F16" s="32" t="s">
        <v>49</v>
      </c>
      <c r="G16" s="36" t="s">
        <v>72</v>
      </c>
      <c r="H16" s="39"/>
    </row>
    <row r="17" spans="1:7" s="14" customFormat="1" ht="108" x14ac:dyDescent="0.25">
      <c r="A17" s="9"/>
      <c r="B17" s="6">
        <f t="shared" si="0"/>
        <v>11</v>
      </c>
      <c r="C17" s="1" t="s">
        <v>35</v>
      </c>
      <c r="D17" s="59" t="s">
        <v>33</v>
      </c>
      <c r="E17" s="53">
        <v>5.117</v>
      </c>
      <c r="F17" s="32" t="s">
        <v>50</v>
      </c>
      <c r="G17" s="36" t="s">
        <v>70</v>
      </c>
    </row>
    <row r="18" spans="1:7" s="14" customFormat="1" ht="30.75" thickBot="1" x14ac:dyDescent="0.3">
      <c r="A18" s="9"/>
      <c r="B18" s="6">
        <f t="shared" si="0"/>
        <v>12</v>
      </c>
      <c r="C18" s="1" t="s">
        <v>35</v>
      </c>
      <c r="D18" s="59" t="s">
        <v>33</v>
      </c>
      <c r="E18" s="53">
        <v>2.6789999999999998</v>
      </c>
      <c r="F18" s="32" t="s">
        <v>51</v>
      </c>
      <c r="G18" s="36" t="s">
        <v>73</v>
      </c>
    </row>
    <row r="19" spans="1:7" s="14" customFormat="1" ht="108" x14ac:dyDescent="0.25">
      <c r="A19" s="9"/>
      <c r="B19" s="6">
        <f t="shared" si="0"/>
        <v>13</v>
      </c>
      <c r="C19" s="1" t="s">
        <v>35</v>
      </c>
      <c r="D19" s="59" t="s">
        <v>33</v>
      </c>
      <c r="E19" s="53">
        <v>5.165</v>
      </c>
      <c r="F19" s="32" t="s">
        <v>52</v>
      </c>
      <c r="G19" s="44" t="s">
        <v>64</v>
      </c>
    </row>
    <row r="20" spans="1:7" s="14" customFormat="1" ht="30" x14ac:dyDescent="0.25">
      <c r="A20" s="9"/>
      <c r="B20" s="6">
        <f t="shared" si="0"/>
        <v>14</v>
      </c>
      <c r="C20" s="1" t="s">
        <v>60</v>
      </c>
      <c r="D20" s="59" t="s">
        <v>33</v>
      </c>
      <c r="E20" s="53">
        <v>0.45</v>
      </c>
      <c r="F20" s="32" t="s">
        <v>44</v>
      </c>
      <c r="G20" s="36" t="s">
        <v>71</v>
      </c>
    </row>
    <row r="21" spans="1:7" s="14" customFormat="1" ht="72" x14ac:dyDescent="0.25">
      <c r="A21" s="9"/>
      <c r="B21" s="6">
        <f t="shared" si="0"/>
        <v>15</v>
      </c>
      <c r="C21" s="1" t="s">
        <v>60</v>
      </c>
      <c r="D21" s="59" t="s">
        <v>33</v>
      </c>
      <c r="E21" s="53">
        <v>1.61</v>
      </c>
      <c r="F21" s="32" t="s">
        <v>45</v>
      </c>
      <c r="G21" s="36" t="s">
        <v>65</v>
      </c>
    </row>
    <row r="22" spans="1:7" s="14" customFormat="1" ht="96.75" x14ac:dyDescent="0.25">
      <c r="A22" s="9"/>
      <c r="B22" s="6">
        <f t="shared" si="0"/>
        <v>16</v>
      </c>
      <c r="C22" s="1" t="s">
        <v>60</v>
      </c>
      <c r="D22" s="59" t="s">
        <v>33</v>
      </c>
      <c r="E22" s="53">
        <v>0.38500000000000001</v>
      </c>
      <c r="F22" s="32" t="s">
        <v>47</v>
      </c>
      <c r="G22" s="45" t="s">
        <v>63</v>
      </c>
    </row>
    <row r="23" spans="1:7" s="14" customFormat="1" ht="36" x14ac:dyDescent="0.25">
      <c r="A23" s="9"/>
      <c r="B23" s="6">
        <f t="shared" si="0"/>
        <v>17</v>
      </c>
      <c r="C23" s="1" t="s">
        <v>60</v>
      </c>
      <c r="D23" s="59" t="s">
        <v>33</v>
      </c>
      <c r="E23" s="53">
        <v>0.79700000000000004</v>
      </c>
      <c r="F23" s="32" t="s">
        <v>48</v>
      </c>
      <c r="G23" s="36" t="s">
        <v>74</v>
      </c>
    </row>
    <row r="24" spans="1:7" s="14" customFormat="1" ht="36" x14ac:dyDescent="0.25">
      <c r="A24" s="9"/>
      <c r="B24" s="6">
        <f t="shared" si="0"/>
        <v>18</v>
      </c>
      <c r="C24" s="1" t="s">
        <v>60</v>
      </c>
      <c r="D24" s="59" t="s">
        <v>33</v>
      </c>
      <c r="E24" s="53">
        <v>3.33</v>
      </c>
      <c r="F24" s="32" t="s">
        <v>49</v>
      </c>
      <c r="G24" s="36" t="s">
        <v>72</v>
      </c>
    </row>
    <row r="25" spans="1:7" ht="108" x14ac:dyDescent="0.25">
      <c r="B25" s="6">
        <f t="shared" si="0"/>
        <v>19</v>
      </c>
      <c r="C25" s="1" t="s">
        <v>60</v>
      </c>
      <c r="D25" s="59" t="s">
        <v>33</v>
      </c>
      <c r="E25" s="53">
        <v>0.2</v>
      </c>
      <c r="F25" s="32" t="s">
        <v>50</v>
      </c>
      <c r="G25" s="36" t="s">
        <v>70</v>
      </c>
    </row>
    <row r="26" spans="1:7" ht="30.75" thickBot="1" x14ac:dyDescent="0.3">
      <c r="B26" s="6">
        <f t="shared" si="0"/>
        <v>20</v>
      </c>
      <c r="C26" s="1" t="s">
        <v>60</v>
      </c>
      <c r="D26" s="59" t="s">
        <v>33</v>
      </c>
      <c r="E26" s="53">
        <v>1.5940000000000001</v>
      </c>
      <c r="F26" s="32" t="s">
        <v>51</v>
      </c>
      <c r="G26" s="36" t="s">
        <v>73</v>
      </c>
    </row>
    <row r="27" spans="1:7" ht="108" x14ac:dyDescent="0.25">
      <c r="B27" s="6">
        <f t="shared" si="0"/>
        <v>21</v>
      </c>
      <c r="C27" s="1" t="s">
        <v>60</v>
      </c>
      <c r="D27" s="59" t="s">
        <v>33</v>
      </c>
      <c r="E27" s="53">
        <v>1.669</v>
      </c>
      <c r="F27" s="32" t="s">
        <v>52</v>
      </c>
      <c r="G27" s="44" t="s">
        <v>64</v>
      </c>
    </row>
    <row r="28" spans="1:7" x14ac:dyDescent="0.25">
      <c r="B28" s="15"/>
      <c r="C28" s="16"/>
      <c r="D28" s="60" t="s">
        <v>15</v>
      </c>
      <c r="E28" s="54">
        <f>SUM($E$8:$E$27)</f>
        <v>31.856999999999999</v>
      </c>
      <c r="F28" s="20"/>
      <c r="G28" s="46"/>
    </row>
    <row r="29" spans="1:7" x14ac:dyDescent="0.25">
      <c r="B29" s="14"/>
      <c r="C29" s="2"/>
      <c r="D29" s="61"/>
      <c r="E29" s="55"/>
      <c r="F29" s="14"/>
      <c r="G29" s="46"/>
    </row>
    <row r="30" spans="1:7" x14ac:dyDescent="0.25">
      <c r="A30" s="14"/>
      <c r="B30" s="33"/>
      <c r="C30" s="33"/>
      <c r="D30" s="61"/>
      <c r="E30" s="55"/>
      <c r="F30" s="33"/>
      <c r="G30" s="47"/>
    </row>
    <row r="31" spans="1:7" x14ac:dyDescent="0.25">
      <c r="A31" s="14"/>
      <c r="B31" s="33"/>
      <c r="C31" s="33"/>
      <c r="D31" s="61"/>
      <c r="E31" s="55"/>
      <c r="F31" s="33"/>
      <c r="G31" s="47"/>
    </row>
    <row r="32" spans="1:7" x14ac:dyDescent="0.25">
      <c r="A32" s="14"/>
      <c r="B32" s="33"/>
      <c r="C32" s="33"/>
      <c r="D32" s="61"/>
      <c r="E32" s="55"/>
      <c r="F32" s="33"/>
      <c r="G32" s="47"/>
    </row>
    <row r="33" spans="1:7" x14ac:dyDescent="0.25">
      <c r="A33" s="14"/>
      <c r="B33" s="33"/>
      <c r="C33" s="33"/>
      <c r="D33" s="62"/>
      <c r="E33" s="56"/>
      <c r="F33" s="2"/>
      <c r="G33" s="46"/>
    </row>
    <row r="34" spans="1:7" x14ac:dyDescent="0.25">
      <c r="A34" s="14"/>
      <c r="B34" s="33"/>
      <c r="C34" s="33"/>
      <c r="D34" s="61"/>
      <c r="E34" s="55"/>
      <c r="F34" s="33"/>
      <c r="G34" s="47"/>
    </row>
    <row r="35" spans="1:7" x14ac:dyDescent="0.25">
      <c r="A35" s="14"/>
      <c r="B35" s="33"/>
      <c r="C35" s="33"/>
      <c r="D35" s="61"/>
      <c r="E35" s="55"/>
      <c r="F35" s="33"/>
      <c r="G35" s="47"/>
    </row>
    <row r="36" spans="1:7" x14ac:dyDescent="0.25">
      <c r="A36" s="14"/>
      <c r="B36" s="33"/>
      <c r="C36" s="33"/>
      <c r="D36" s="61"/>
      <c r="E36" s="55"/>
      <c r="F36" s="33"/>
      <c r="G36" s="47"/>
    </row>
    <row r="37" spans="1:7" x14ac:dyDescent="0.25">
      <c r="A37" s="14"/>
      <c r="B37" s="33"/>
      <c r="C37" s="33"/>
      <c r="D37" s="61"/>
      <c r="E37" s="55"/>
      <c r="F37" s="33"/>
      <c r="G37" s="47"/>
    </row>
    <row r="38" spans="1:7" x14ac:dyDescent="0.25">
      <c r="A38" s="14"/>
      <c r="B38" s="33"/>
      <c r="C38" s="33"/>
      <c r="D38" s="61"/>
      <c r="E38" s="55"/>
      <c r="F38" s="33"/>
      <c r="G38" s="47"/>
    </row>
    <row r="39" spans="1:7" x14ac:dyDescent="0.25">
      <c r="A39" s="14"/>
      <c r="B39" s="33"/>
      <c r="C39" s="33"/>
      <c r="D39" s="61"/>
      <c r="E39" s="55"/>
      <c r="F39" s="33"/>
      <c r="G39" s="47"/>
    </row>
    <row r="40" spans="1:7" x14ac:dyDescent="0.25">
      <c r="A40" s="14"/>
      <c r="B40" s="25"/>
      <c r="C40" s="25"/>
      <c r="D40" s="61"/>
      <c r="E40" s="55"/>
      <c r="F40" s="26"/>
      <c r="G40" s="48"/>
    </row>
    <row r="41" spans="1:7" x14ac:dyDescent="0.25">
      <c r="A41" s="14"/>
      <c r="B41" s="14"/>
      <c r="C41" s="14"/>
      <c r="D41" s="61"/>
      <c r="E41" s="55"/>
      <c r="F41" s="14"/>
    </row>
    <row r="42" spans="1:7" x14ac:dyDescent="0.25">
      <c r="A42" s="14"/>
      <c r="B42" s="14"/>
      <c r="C42" s="14"/>
      <c r="D42" s="61"/>
      <c r="E42" s="55"/>
      <c r="F42" s="14"/>
    </row>
    <row r="43" spans="1:7" x14ac:dyDescent="0.25">
      <c r="A43" s="14"/>
      <c r="B43" s="14"/>
      <c r="C43" s="14"/>
      <c r="D43" s="61"/>
      <c r="E43" s="55"/>
      <c r="F43" s="14"/>
    </row>
    <row r="44" spans="1:7" x14ac:dyDescent="0.25">
      <c r="C44" s="3"/>
    </row>
    <row r="45" spans="1:7" x14ac:dyDescent="0.25">
      <c r="C45" s="3"/>
    </row>
    <row r="46" spans="1:7" x14ac:dyDescent="0.25">
      <c r="C46" s="3"/>
    </row>
  </sheetData>
  <mergeCells count="6">
    <mergeCell ref="F5:F6"/>
    <mergeCell ref="G5:G6"/>
    <mergeCell ref="B5:B6"/>
    <mergeCell ref="C5:C6"/>
    <mergeCell ref="D5:D6"/>
    <mergeCell ref="E5:E6"/>
  </mergeCells>
  <pageMargins left="0.70866141732283472" right="0.70866141732283472" top="0.74803149606299213" bottom="0.74803149606299213"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20</v>
      </c>
      <c r="B5" t="e">
        <f>XLR_ERRNAME</f>
        <v>#NAME?</v>
      </c>
    </row>
    <row r="6" spans="1:19" x14ac:dyDescent="0.25">
      <c r="A6" t="s">
        <v>21</v>
      </c>
      <c r="B6">
        <v>7445</v>
      </c>
      <c r="C6" s="28" t="s">
        <v>22</v>
      </c>
      <c r="D6">
        <v>5245</v>
      </c>
      <c r="E6" s="28" t="s">
        <v>23</v>
      </c>
      <c r="F6" s="28" t="s">
        <v>24</v>
      </c>
      <c r="G6" s="28" t="s">
        <v>25</v>
      </c>
      <c r="H6" s="28" t="s">
        <v>26</v>
      </c>
      <c r="I6" s="28" t="s">
        <v>26</v>
      </c>
      <c r="J6" s="28" t="s">
        <v>23</v>
      </c>
      <c r="K6" s="28" t="s">
        <v>27</v>
      </c>
      <c r="L6" s="28" t="s">
        <v>28</v>
      </c>
      <c r="M6" s="28" t="s">
        <v>29</v>
      </c>
      <c r="N6" s="28" t="s">
        <v>26</v>
      </c>
      <c r="O6">
        <v>1655</v>
      </c>
      <c r="P6" s="28" t="s">
        <v>30</v>
      </c>
      <c r="Q6">
        <v>0</v>
      </c>
      <c r="R6" s="28" t="s">
        <v>26</v>
      </c>
      <c r="S6" s="28" t="s">
        <v>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Спецификация к прил 1,1</vt:lpstr>
      <vt:lpstr>График доставки к прил 1,1</vt:lpstr>
      <vt:lpstr>Query1</vt:lpstr>
      <vt:lpstr>Query3</vt:lpstr>
      <vt:lpstr>'График доставки к прил 1,1'!Область_печати</vt:lpstr>
      <vt:lpstr>'Спецификация к прил 1,1'!Область_печати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2015-03-27T05:32:09Z</cp:lastPrinted>
  <dcterms:created xsi:type="dcterms:W3CDTF">2013-12-19T08:11:42Z</dcterms:created>
  <dcterms:modified xsi:type="dcterms:W3CDTF">2015-04-23T04:30:40Z</dcterms:modified>
</cp:coreProperties>
</file>