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Лист1!$A$7:$Y$19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Лист1!$A$25:$K$26</definedName>
    <definedName name="XLR_ERRNAMESTR" hidden="1">XLR_NoRangeSheet!$B$5</definedName>
    <definedName name="XLR_VERSION" hidden="1">XLR_NoRangeSheet!$A$5</definedName>
    <definedName name="_xlnm.Print_Area" localSheetId="0">Лист1!$A$1:$K$37</definedName>
  </definedNames>
  <calcPr calcId="124519"/>
</workbook>
</file>

<file path=xl/calcChain.xml><?xml version="1.0" encoding="utf-8"?>
<calcChain xmlns="http://schemas.openxmlformats.org/spreadsheetml/2006/main">
  <c r="I8" i="1"/>
  <c r="J8" s="1"/>
  <c r="I9"/>
  <c r="J9" s="1"/>
  <c r="I10"/>
  <c r="J10" s="1"/>
  <c r="I11"/>
  <c r="J11" s="1"/>
  <c r="I13"/>
  <c r="J13" s="1"/>
  <c r="I15"/>
  <c r="J15" s="1"/>
  <c r="I16"/>
  <c r="J16" s="1"/>
  <c r="I17"/>
  <c r="J17" s="1"/>
  <c r="I18"/>
  <c r="J18" s="1"/>
  <c r="I7"/>
  <c r="J7" s="1"/>
  <c r="J19" l="1"/>
  <c r="I19"/>
  <c r="B18"/>
  <c r="B17"/>
  <c r="B16"/>
  <c r="B15"/>
  <c r="B14"/>
  <c r="B13"/>
  <c r="B12"/>
  <c r="B11"/>
  <c r="B10"/>
  <c r="B9"/>
  <c r="B8"/>
  <c r="B7"/>
  <c r="B5" i="2"/>
  <c r="C37" i="1"/>
  <c r="C36"/>
  <c r="C35"/>
  <c r="D30"/>
  <c r="D29"/>
</calcChain>
</file>

<file path=xl/sharedStrings.xml><?xml version="1.0" encoding="utf-8"?>
<sst xmlns="http://schemas.openxmlformats.org/spreadsheetml/2006/main" count="96" uniqueCount="64">
  <si>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</si>
  <si>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</si>
  <si>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</si>
  <si>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</si>
  <si>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</si>
  <si>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</si>
  <si>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</si>
  <si>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</si>
  <si>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</si>
  <si>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</si>
  <si>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</si>
  <si>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</si>
  <si>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Eд.изм</t>
  </si>
  <si>
    <t>Наименование товара</t>
  </si>
  <si>
    <t>В т.ч. НДС</t>
  </si>
  <si>
    <t>ЛОТ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</si>
  <si>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</si>
  <si>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</si>
  <si>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</si>
  <si>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</si>
  <si>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Производитель</t>
  </si>
  <si>
    <t>4.2, Developer  (build 122-D7)</t>
  </si>
  <si>
    <t>Query2</t>
  </si>
  <si>
    <t>Республика Башкортостан</t>
  </si>
  <si>
    <t>Поставка Электросилового  кабеля и  провода ( АВВГ, ВВГ, СИП)</t>
  </si>
  <si>
    <t>Исмагилов Р.А., тел. (347)221-56-53, эл.почта:</t>
  </si>
  <si>
    <t>(347)221-56-53</t>
  </si>
  <si>
    <t/>
  </si>
  <si>
    <t>Хайруллин Р.Х  тел 8/347/2211208</t>
  </si>
  <si>
    <t>04.12.2015</t>
  </si>
  <si>
    <t>Ахметзянова Венера Фанитовна</t>
  </si>
  <si>
    <t>(347)221-56-61</t>
  </si>
  <si>
    <t>Отдел капитального строительства (ОКС)</t>
  </si>
  <si>
    <t>Приложение 1.2</t>
  </si>
  <si>
    <t>КАБЕЛЬ АВВГ 3*50*1*35</t>
  </si>
  <si>
    <t>соответствие ГОСТ 16442-80</t>
  </si>
  <si>
    <t>км</t>
  </si>
  <si>
    <t>КАБЕЛЬ АВВГ 4*35</t>
  </si>
  <si>
    <t>КАБЕЛЬ ВВГ 3Х1,5</t>
  </si>
  <si>
    <t>КАБЕЛЬ ВВГ 3*2,5 (КМ)</t>
  </si>
  <si>
    <t>м</t>
  </si>
  <si>
    <t>КАБЕЛЬ ВВГ 5*16</t>
  </si>
  <si>
    <t>КАБЕЛЬ ВВГ 5*2,5</t>
  </si>
  <si>
    <t>КАБЕЛЬ ВВГ 5*6</t>
  </si>
  <si>
    <t>КАБЕЛЬ ВВГНГ(А) 3*2,5</t>
  </si>
  <si>
    <t>КАБЕЛЬ КГ 1*25</t>
  </si>
  <si>
    <t>соответствие ГОСТ 24334-80</t>
  </si>
  <si>
    <t>ПРОВОД СИП-4 4*16</t>
  </si>
  <si>
    <t>соответствие ГОСТ Р 52373-2005</t>
  </si>
  <si>
    <t>КАБЕЛЬ КСРВНГ(А)-FRLS 4Х0,5</t>
  </si>
  <si>
    <t>2 Гарантийные обязательства - 12 месяцев</t>
  </si>
  <si>
    <t>КАБЕЛЬ СИП- 4  2*16</t>
  </si>
  <si>
    <t xml:space="preserve">2 кв </t>
  </si>
  <si>
    <t xml:space="preserve">соответствиие ГОСТ 15150-69.    </t>
  </si>
  <si>
    <t xml:space="preserve"> соответствие ГОСТ Р 53315-2009</t>
  </si>
  <si>
    <t xml:space="preserve">1 Сертификаты качества в  соответствии </t>
  </si>
  <si>
    <t>Транспортировка товара осуществляетсяавтомобильным транспортом,  за счет Поставщика.</t>
  </si>
  <si>
    <t xml:space="preserve"> Предельная цена за единицу измерения без НДС, включая стоимость тары и доставку, рубли РФ</t>
  </si>
  <si>
    <t xml:space="preserve"> Предельная сумма без НДС, включая стоимость тары и доставку, рубли РФ</t>
  </si>
  <si>
    <t xml:space="preserve"> Предельная сумма в том числе НДС, включая стоимость тары и доставку, рубли РФ</t>
  </si>
  <si>
    <t>Предельная сумма лота составляет:       920155,27 руб. с НДС.</t>
  </si>
  <si>
    <t xml:space="preserve">  до 30  апреля 2015года </t>
  </si>
  <si>
    <t>Приложение 1</t>
  </si>
  <si>
    <t xml:space="preserve"> г. Уфа,  ул. Каспийская, д. 14, зав. склад  Иксанова Ф.С. 89053527779.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</si>
</sst>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0" fillId="0" borderId="5" xfId="0" applyBorder="1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quotePrefix="1"/>
    <xf numFmtId="49" fontId="0" fillId="0" borderId="0" xfId="0" applyNumberFormat="1"/>
    <xf numFmtId="0" fontId="0" fillId="0" borderId="1" xfId="0" applyNumberFormat="1" applyBorder="1" applyAlignment="1">
      <alignment horizontal="left" vertical="top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4" fillId="0" borderId="1" xfId="0" applyFont="1" applyBorder="1" applyAlignment="1">
      <alignment vertical="top"/>
    </xf>
    <xf numFmtId="49" fontId="4" fillId="0" borderId="1" xfId="0" applyNumberFormat="1" applyFont="1" applyBorder="1" applyAlignment="1">
      <alignment horizontal="left" vertical="top"/>
    </xf>
    <xf numFmtId="164" fontId="4" fillId="0" borderId="1" xfId="0" applyNumberFormat="1" applyFont="1" applyBorder="1" applyAlignment="1">
      <alignment horizontal="right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Y37"/>
  <sheetViews>
    <sheetView tabSelected="1" view="pageBreakPreview" zoomScale="80" zoomScaleNormal="68" zoomScaleSheetLayoutView="80" workbookViewId="0">
      <selection activeCell="B37" sqref="B37"/>
    </sheetView>
  </sheetViews>
  <sheetFormatPr defaultRowHeight="15"/>
  <cols>
    <col min="1" max="1" width="0.85546875" customWidth="1"/>
    <col min="2" max="2" width="8.42578125" customWidth="1"/>
    <col min="3" max="3" width="26.42578125" customWidth="1"/>
    <col min="4" max="4" width="26.42578125" style="9" customWidth="1"/>
    <col min="5" max="5" width="30.5703125" customWidth="1"/>
    <col min="8" max="8" width="19.5703125" style="7" customWidth="1"/>
    <col min="9" max="9" width="16" style="7" customWidth="1"/>
    <col min="10" max="10" width="18.28515625" style="8" customWidth="1"/>
    <col min="11" max="11" width="18.7109375" customWidth="1"/>
    <col min="12" max="12" width="14.140625" style="31" customWidth="1"/>
    <col min="21" max="24" width="9.140625" style="9"/>
  </cols>
  <sheetData>
    <row r="1" spans="1:25">
      <c r="K1" s="17" t="s">
        <v>62</v>
      </c>
    </row>
    <row r="2" spans="1:25">
      <c r="B2" s="51" t="s">
        <v>9</v>
      </c>
      <c r="C2" s="51"/>
      <c r="D2" s="51"/>
      <c r="E2" s="51"/>
      <c r="F2" s="51"/>
      <c r="G2" s="51"/>
      <c r="H2" s="51"/>
      <c r="I2" s="51"/>
      <c r="J2" s="51"/>
      <c r="K2" s="51"/>
    </row>
    <row r="3" spans="1:25">
      <c r="B3" t="s">
        <v>15</v>
      </c>
      <c r="C3" s="22"/>
      <c r="D3" s="22"/>
      <c r="E3" s="21" t="s">
        <v>32</v>
      </c>
      <c r="K3" s="17"/>
    </row>
    <row r="4" spans="1:25" s="10" customFormat="1" ht="15" customHeight="1">
      <c r="B4" s="52" t="s">
        <v>0</v>
      </c>
      <c r="C4" s="52" t="s">
        <v>13</v>
      </c>
      <c r="D4" s="40" t="s">
        <v>20</v>
      </c>
      <c r="E4" s="52" t="s">
        <v>1</v>
      </c>
      <c r="F4" s="52" t="s">
        <v>12</v>
      </c>
      <c r="G4" s="49" t="s">
        <v>52</v>
      </c>
      <c r="H4" s="56" t="s">
        <v>57</v>
      </c>
      <c r="I4" s="54" t="s">
        <v>58</v>
      </c>
      <c r="J4" s="53" t="s">
        <v>59</v>
      </c>
      <c r="K4" s="52" t="s">
        <v>2</v>
      </c>
      <c r="L4" s="32"/>
    </row>
    <row r="5" spans="1:25" s="11" customFormat="1" ht="64.5" customHeight="1">
      <c r="B5" s="52"/>
      <c r="C5" s="52"/>
      <c r="D5" s="41"/>
      <c r="E5" s="52"/>
      <c r="F5" s="52"/>
      <c r="G5" s="50"/>
      <c r="H5" s="57"/>
      <c r="I5" s="55"/>
      <c r="J5" s="53"/>
      <c r="K5" s="52"/>
      <c r="L5" s="30"/>
    </row>
    <row r="6" spans="1:25" s="10" customFormat="1">
      <c r="B6" s="12">
        <v>1</v>
      </c>
      <c r="C6" s="12">
        <v>2</v>
      </c>
      <c r="D6" s="26">
        <v>3</v>
      </c>
      <c r="E6" s="26">
        <v>4</v>
      </c>
      <c r="F6" s="26">
        <v>5</v>
      </c>
      <c r="G6" s="26">
        <v>6</v>
      </c>
      <c r="H6" s="26">
        <v>7</v>
      </c>
      <c r="I6" s="26">
        <v>8</v>
      </c>
      <c r="J6" s="26">
        <v>9</v>
      </c>
      <c r="K6" s="26">
        <v>10</v>
      </c>
      <c r="L6" s="32"/>
    </row>
    <row r="7" spans="1:25" ht="87" customHeight="1">
      <c r="A7" s="9"/>
      <c r="B7" s="6">
        <f t="shared" ref="B7:B18" si="0">ROW()-6</f>
        <v>1</v>
      </c>
      <c r="C7" s="1" t="s">
        <v>34</v>
      </c>
      <c r="D7" s="1"/>
      <c r="E7" s="1" t="s">
        <v>53</v>
      </c>
      <c r="F7" s="4" t="s">
        <v>36</v>
      </c>
      <c r="G7" s="23">
        <v>0.1</v>
      </c>
      <c r="H7" s="5">
        <v>207434.75</v>
      </c>
      <c r="I7" s="5">
        <f>H7*G7</f>
        <v>20743.475000000002</v>
      </c>
      <c r="J7" s="5">
        <f>I7*1.18</f>
        <v>24477.300500000001</v>
      </c>
      <c r="K7" s="1" t="s">
        <v>63</v>
      </c>
      <c r="M7" s="9"/>
      <c r="N7" s="9"/>
      <c r="O7" s="9"/>
      <c r="P7" s="9"/>
      <c r="Q7" s="9"/>
      <c r="R7" s="9"/>
      <c r="S7" s="9"/>
      <c r="T7" s="9"/>
      <c r="Y7" s="9"/>
    </row>
    <row r="8" spans="1:25" ht="71.25" customHeight="1">
      <c r="A8" s="9"/>
      <c r="B8" s="6">
        <f t="shared" si="0"/>
        <v>2</v>
      </c>
      <c r="C8" s="1" t="s">
        <v>37</v>
      </c>
      <c r="D8" s="1"/>
      <c r="E8" s="1" t="s">
        <v>53</v>
      </c>
      <c r="F8" s="4" t="s">
        <v>36</v>
      </c>
      <c r="G8" s="23">
        <v>0.11</v>
      </c>
      <c r="H8" s="5">
        <v>89473.03</v>
      </c>
      <c r="I8" s="5">
        <f t="shared" ref="I8:I18" si="1">H8*G8</f>
        <v>9842.0332999999991</v>
      </c>
      <c r="J8" s="5">
        <f t="shared" ref="J8:J18" si="2">I8*1.18</f>
        <v>11613.599293999998</v>
      </c>
      <c r="K8" s="1" t="s">
        <v>63</v>
      </c>
      <c r="M8" s="9"/>
      <c r="N8" s="9"/>
      <c r="O8" s="9"/>
      <c r="P8" s="9"/>
      <c r="Q8" s="9"/>
      <c r="R8" s="9"/>
      <c r="S8" s="9"/>
      <c r="T8" s="9"/>
      <c r="Y8" s="9"/>
    </row>
    <row r="9" spans="1:25" s="9" customFormat="1" ht="75">
      <c r="B9" s="6">
        <f t="shared" si="0"/>
        <v>3</v>
      </c>
      <c r="C9" s="1" t="s">
        <v>38</v>
      </c>
      <c r="D9" s="1"/>
      <c r="E9" s="1" t="s">
        <v>35</v>
      </c>
      <c r="F9" s="4" t="s">
        <v>36</v>
      </c>
      <c r="G9" s="23">
        <v>3.6520000000000001</v>
      </c>
      <c r="H9" s="5">
        <v>18502.37</v>
      </c>
      <c r="I9" s="5">
        <f t="shared" si="1"/>
        <v>67570.655239999993</v>
      </c>
      <c r="J9" s="5">
        <f t="shared" si="2"/>
        <v>79733.37318319999</v>
      </c>
      <c r="K9" s="1" t="s">
        <v>63</v>
      </c>
    </row>
    <row r="10" spans="1:25" s="9" customFormat="1" ht="75">
      <c r="B10" s="6">
        <f t="shared" si="0"/>
        <v>4</v>
      </c>
      <c r="C10" s="1" t="s">
        <v>39</v>
      </c>
      <c r="D10" s="1"/>
      <c r="E10" s="1" t="s">
        <v>35</v>
      </c>
      <c r="F10" s="4" t="s">
        <v>36</v>
      </c>
      <c r="G10" s="29">
        <v>8.31</v>
      </c>
      <c r="H10" s="5">
        <v>31154.240000000002</v>
      </c>
      <c r="I10" s="5">
        <f t="shared" si="1"/>
        <v>258891.73440000002</v>
      </c>
      <c r="J10" s="5">
        <f t="shared" si="2"/>
        <v>305492.24659200001</v>
      </c>
      <c r="K10" s="1" t="s">
        <v>63</v>
      </c>
    </row>
    <row r="11" spans="1:25" ht="75">
      <c r="A11" s="9"/>
      <c r="B11" s="6">
        <f t="shared" si="0"/>
        <v>5</v>
      </c>
      <c r="C11" s="1" t="s">
        <v>41</v>
      </c>
      <c r="D11" s="1"/>
      <c r="E11" s="1" t="s">
        <v>35</v>
      </c>
      <c r="F11" s="34" t="s">
        <v>40</v>
      </c>
      <c r="G11" s="35">
        <v>15</v>
      </c>
      <c r="H11" s="36">
        <v>218.49</v>
      </c>
      <c r="I11" s="5">
        <f t="shared" si="1"/>
        <v>3277.3500000000004</v>
      </c>
      <c r="J11" s="5">
        <f t="shared" si="2"/>
        <v>3867.2730000000001</v>
      </c>
      <c r="K11" s="1" t="s">
        <v>63</v>
      </c>
      <c r="M11" s="9"/>
      <c r="N11" s="9"/>
      <c r="O11" s="9"/>
      <c r="P11" s="9"/>
      <c r="Q11" s="9"/>
      <c r="R11" s="9"/>
      <c r="S11" s="9"/>
      <c r="T11" s="9"/>
      <c r="Y11" s="9"/>
    </row>
    <row r="12" spans="1:25" ht="76.5" customHeight="1">
      <c r="A12" s="9"/>
      <c r="B12" s="6">
        <f t="shared" si="0"/>
        <v>6</v>
      </c>
      <c r="C12" s="1" t="s">
        <v>42</v>
      </c>
      <c r="D12" s="1"/>
      <c r="E12" s="1" t="s">
        <v>35</v>
      </c>
      <c r="F12" s="34" t="s">
        <v>40</v>
      </c>
      <c r="G12" s="35">
        <v>100</v>
      </c>
      <c r="H12" s="36">
        <v>53.11</v>
      </c>
      <c r="I12" s="5">
        <v>5310.99</v>
      </c>
      <c r="J12" s="5">
        <v>6266.96</v>
      </c>
      <c r="K12" s="1" t="s">
        <v>63</v>
      </c>
      <c r="M12" s="9"/>
      <c r="N12" s="9"/>
      <c r="O12" s="9"/>
      <c r="P12" s="9"/>
      <c r="Q12" s="9"/>
      <c r="R12" s="9"/>
      <c r="S12" s="9"/>
      <c r="T12" s="9"/>
      <c r="Y12" s="9"/>
    </row>
    <row r="13" spans="1:25" ht="75">
      <c r="A13" s="9"/>
      <c r="B13" s="6">
        <f t="shared" si="0"/>
        <v>7</v>
      </c>
      <c r="C13" s="1" t="s">
        <v>43</v>
      </c>
      <c r="D13" s="1"/>
      <c r="E13" s="1" t="s">
        <v>35</v>
      </c>
      <c r="F13" s="34" t="s">
        <v>40</v>
      </c>
      <c r="G13" s="35">
        <v>16</v>
      </c>
      <c r="H13" s="36">
        <v>117</v>
      </c>
      <c r="I13" s="5">
        <f t="shared" si="1"/>
        <v>1872</v>
      </c>
      <c r="J13" s="5">
        <f t="shared" si="2"/>
        <v>2208.96</v>
      </c>
      <c r="K13" s="1" t="s">
        <v>63</v>
      </c>
      <c r="M13" s="9"/>
      <c r="N13" s="9"/>
      <c r="O13" s="9"/>
      <c r="P13" s="9"/>
      <c r="Q13" s="9"/>
      <c r="R13" s="9"/>
      <c r="S13" s="9"/>
      <c r="T13" s="9"/>
      <c r="Y13" s="9"/>
    </row>
    <row r="14" spans="1:25" ht="75">
      <c r="A14" s="9"/>
      <c r="B14" s="6">
        <f t="shared" si="0"/>
        <v>8</v>
      </c>
      <c r="C14" s="1" t="s">
        <v>44</v>
      </c>
      <c r="D14" s="1"/>
      <c r="E14" s="1" t="s">
        <v>35</v>
      </c>
      <c r="F14" s="34" t="s">
        <v>40</v>
      </c>
      <c r="G14" s="35">
        <v>30</v>
      </c>
      <c r="H14" s="36">
        <v>31.65</v>
      </c>
      <c r="I14" s="5">
        <v>949.5</v>
      </c>
      <c r="J14" s="5">
        <v>1120.4100000000001</v>
      </c>
      <c r="K14" s="1" t="s">
        <v>63</v>
      </c>
      <c r="M14" s="9"/>
      <c r="N14" s="9"/>
      <c r="O14" s="9"/>
      <c r="P14" s="9"/>
      <c r="Q14" s="9"/>
      <c r="R14" s="9"/>
      <c r="S14" s="9"/>
      <c r="T14" s="9"/>
      <c r="Y14" s="9"/>
    </row>
    <row r="15" spans="1:25" s="9" customFormat="1" ht="75">
      <c r="B15" s="6">
        <f t="shared" si="0"/>
        <v>9</v>
      </c>
      <c r="C15" s="1" t="s">
        <v>45</v>
      </c>
      <c r="D15" s="1"/>
      <c r="E15" s="1" t="s">
        <v>46</v>
      </c>
      <c r="F15" s="4" t="s">
        <v>36</v>
      </c>
      <c r="G15" s="23">
        <v>1.4999999999999999E-2</v>
      </c>
      <c r="H15" s="5">
        <v>109237.97</v>
      </c>
      <c r="I15" s="5">
        <f t="shared" si="1"/>
        <v>1638.5695499999999</v>
      </c>
      <c r="J15" s="5">
        <f t="shared" si="2"/>
        <v>1933.5120689999999</v>
      </c>
      <c r="K15" s="1" t="s">
        <v>63</v>
      </c>
    </row>
    <row r="16" spans="1:25" s="9" customFormat="1" ht="75">
      <c r="B16" s="6">
        <f t="shared" si="0"/>
        <v>10</v>
      </c>
      <c r="C16" s="1" t="s">
        <v>51</v>
      </c>
      <c r="D16" s="1"/>
      <c r="E16" s="1" t="s">
        <v>48</v>
      </c>
      <c r="F16" s="4" t="s">
        <v>36</v>
      </c>
      <c r="G16" s="29">
        <v>2.1800000000000002</v>
      </c>
      <c r="H16" s="5">
        <v>29095</v>
      </c>
      <c r="I16" s="5">
        <f t="shared" si="1"/>
        <v>63427.100000000006</v>
      </c>
      <c r="J16" s="5">
        <f t="shared" si="2"/>
        <v>74843.978000000003</v>
      </c>
      <c r="K16" s="1" t="s">
        <v>63</v>
      </c>
    </row>
    <row r="17" spans="1:25" ht="69.75" customHeight="1">
      <c r="A17" s="9"/>
      <c r="B17" s="6">
        <f t="shared" si="0"/>
        <v>11</v>
      </c>
      <c r="C17" s="1" t="s">
        <v>47</v>
      </c>
      <c r="D17" s="1"/>
      <c r="E17" s="1" t="s">
        <v>48</v>
      </c>
      <c r="F17" s="4" t="s">
        <v>36</v>
      </c>
      <c r="G17" s="23">
        <v>0.8</v>
      </c>
      <c r="H17" s="5">
        <v>58189.97</v>
      </c>
      <c r="I17" s="5">
        <f t="shared" si="1"/>
        <v>46551.976000000002</v>
      </c>
      <c r="J17" s="5">
        <f t="shared" si="2"/>
        <v>54931.331680000003</v>
      </c>
      <c r="K17" s="1" t="s">
        <v>63</v>
      </c>
      <c r="M17" s="9"/>
      <c r="N17" s="9"/>
      <c r="O17" s="9"/>
      <c r="P17" s="9"/>
      <c r="Q17" s="9"/>
      <c r="R17" s="9"/>
      <c r="S17" s="9"/>
      <c r="T17" s="9"/>
      <c r="Y17" s="9"/>
    </row>
    <row r="18" spans="1:25" s="9" customFormat="1" ht="75">
      <c r="B18" s="6">
        <f t="shared" si="0"/>
        <v>12</v>
      </c>
      <c r="C18" s="1" t="s">
        <v>49</v>
      </c>
      <c r="D18" s="1"/>
      <c r="E18" s="1" t="s">
        <v>54</v>
      </c>
      <c r="F18" s="4" t="s">
        <v>36</v>
      </c>
      <c r="G18" s="29">
        <v>17.2</v>
      </c>
      <c r="H18" s="5">
        <v>17425.419999999998</v>
      </c>
      <c r="I18" s="5">
        <f t="shared" si="1"/>
        <v>299717.22399999993</v>
      </c>
      <c r="J18" s="5">
        <f t="shared" si="2"/>
        <v>353666.3243199999</v>
      </c>
      <c r="K18" s="1" t="s">
        <v>63</v>
      </c>
    </row>
    <row r="19" spans="1:25">
      <c r="A19" s="9"/>
      <c r="B19" s="14"/>
      <c r="C19" s="15"/>
      <c r="D19" s="15"/>
      <c r="E19" s="15"/>
      <c r="F19" s="16"/>
      <c r="G19" s="16"/>
      <c r="H19" s="19"/>
      <c r="I19" s="20">
        <f>SUM($I$7:$I$18)</f>
        <v>779792.60748999997</v>
      </c>
      <c r="J19" s="20">
        <f>SUM(J7:J18)</f>
        <v>920155.26863819989</v>
      </c>
      <c r="K19" s="2"/>
      <c r="M19" s="9"/>
      <c r="N19" s="9"/>
      <c r="O19" s="9"/>
      <c r="P19" s="9"/>
      <c r="Q19" s="9"/>
      <c r="R19" s="9"/>
      <c r="S19" s="9"/>
      <c r="T19" s="9"/>
      <c r="Y19" s="9"/>
    </row>
    <row r="20" spans="1:25">
      <c r="A20" s="9"/>
      <c r="B20" s="13"/>
      <c r="C20" s="2"/>
      <c r="D20" s="2"/>
      <c r="E20" s="2"/>
      <c r="F20" s="13"/>
      <c r="G20" s="13"/>
      <c r="H20" s="13"/>
      <c r="I20" s="13" t="s">
        <v>14</v>
      </c>
      <c r="J20" s="18"/>
      <c r="K20" s="2"/>
      <c r="M20" s="9"/>
      <c r="N20" s="9"/>
      <c r="O20" s="9"/>
      <c r="P20" s="9"/>
      <c r="Q20" s="9"/>
      <c r="R20" s="9"/>
      <c r="S20" s="9"/>
      <c r="T20" s="9"/>
      <c r="Y20" s="9"/>
    </row>
    <row r="21" spans="1:25">
      <c r="A21" s="9"/>
      <c r="B21" s="45" t="s">
        <v>60</v>
      </c>
      <c r="C21" s="45"/>
      <c r="D21" s="45"/>
      <c r="E21" s="45"/>
      <c r="F21" s="45"/>
      <c r="G21" s="45"/>
      <c r="H21" s="45"/>
      <c r="I21" s="45"/>
      <c r="J21" s="45"/>
      <c r="K21" s="45"/>
      <c r="M21" s="9"/>
      <c r="N21" s="9"/>
      <c r="O21" s="9"/>
      <c r="P21" s="9"/>
      <c r="Q21" s="9"/>
      <c r="R21" s="9"/>
      <c r="S21" s="9"/>
      <c r="T21" s="9"/>
      <c r="Y21" s="9"/>
    </row>
    <row r="22" spans="1:25">
      <c r="B22" s="45" t="s">
        <v>3</v>
      </c>
      <c r="C22" s="45"/>
      <c r="D22" s="45"/>
      <c r="E22" s="45"/>
      <c r="F22" s="45"/>
      <c r="G22" s="45"/>
      <c r="H22" s="45"/>
      <c r="I22" s="45"/>
      <c r="J22" s="45"/>
      <c r="K22" s="45"/>
    </row>
    <row r="23" spans="1:25">
      <c r="B23" s="46" t="s">
        <v>4</v>
      </c>
      <c r="C23" s="46"/>
      <c r="D23" s="37" t="s">
        <v>61</v>
      </c>
      <c r="E23" s="38"/>
      <c r="F23" s="38"/>
      <c r="G23" s="38"/>
      <c r="H23" s="38"/>
      <c r="I23" s="38"/>
      <c r="J23" s="38"/>
      <c r="K23" s="39"/>
    </row>
    <row r="24" spans="1:25" ht="17.25" customHeight="1">
      <c r="B24" s="46" t="s">
        <v>5</v>
      </c>
      <c r="C24" s="46"/>
      <c r="D24" s="42" t="s">
        <v>56</v>
      </c>
      <c r="E24" s="43"/>
      <c r="F24" s="43"/>
      <c r="G24" s="43"/>
      <c r="H24" s="43"/>
      <c r="I24" s="43"/>
      <c r="J24" s="43"/>
      <c r="K24" s="44"/>
      <c r="L24" s="33"/>
      <c r="M24" s="2"/>
      <c r="N24" s="2"/>
      <c r="O24" s="2"/>
      <c r="P24" s="2"/>
    </row>
    <row r="25" spans="1:25" ht="15" customHeight="1">
      <c r="A25" s="9"/>
      <c r="B25" s="46" t="s">
        <v>6</v>
      </c>
      <c r="C25" s="46"/>
      <c r="D25" s="37" t="s">
        <v>55</v>
      </c>
      <c r="E25" s="38"/>
      <c r="F25" s="38"/>
      <c r="G25" s="38"/>
      <c r="H25" s="38"/>
      <c r="I25" s="38"/>
      <c r="J25" s="38"/>
      <c r="K25" s="38"/>
    </row>
    <row r="26" spans="1:25" ht="15" customHeight="1">
      <c r="A26" s="9"/>
      <c r="B26" s="46"/>
      <c r="C26" s="46"/>
      <c r="D26" s="37" t="s">
        <v>50</v>
      </c>
      <c r="E26" s="38"/>
      <c r="F26" s="38"/>
      <c r="G26" s="38"/>
      <c r="H26" s="38"/>
      <c r="I26" s="38"/>
      <c r="J26" s="38"/>
      <c r="K26" s="38"/>
    </row>
    <row r="27" spans="1:25">
      <c r="A27" s="9"/>
      <c r="B27" s="47" t="s">
        <v>17</v>
      </c>
      <c r="C27" s="48"/>
      <c r="D27" s="37" t="s">
        <v>16</v>
      </c>
      <c r="E27" s="38"/>
      <c r="F27" s="38"/>
      <c r="G27" s="38"/>
      <c r="H27" s="38"/>
      <c r="I27" s="38"/>
      <c r="J27" s="38"/>
      <c r="K27" s="39"/>
      <c r="M27" s="9"/>
      <c r="N27" s="9"/>
      <c r="O27" s="9"/>
      <c r="P27" s="9"/>
      <c r="Q27" s="9"/>
      <c r="R27" s="9"/>
      <c r="S27" s="9"/>
      <c r="T27" s="9"/>
      <c r="Y27" s="9"/>
    </row>
    <row r="28" spans="1:25">
      <c r="A28" s="9"/>
      <c r="B28" s="47" t="s">
        <v>18</v>
      </c>
      <c r="C28" s="48"/>
      <c r="D28" s="37" t="s">
        <v>19</v>
      </c>
      <c r="E28" s="38"/>
      <c r="F28" s="38"/>
      <c r="G28" s="38"/>
      <c r="H28" s="38"/>
      <c r="I28" s="38"/>
      <c r="J28" s="38"/>
      <c r="K28" s="39"/>
      <c r="M28" s="9"/>
      <c r="N28" s="9"/>
      <c r="O28" s="9"/>
      <c r="P28" s="9"/>
      <c r="Q28" s="9"/>
      <c r="R28" s="9"/>
      <c r="S28" s="9"/>
      <c r="T28" s="9"/>
      <c r="Y28" s="9"/>
    </row>
    <row r="29" spans="1:25">
      <c r="B29" s="46" t="s">
        <v>7</v>
      </c>
      <c r="C29" s="46"/>
      <c r="D29" s="37" t="str">
        <f>Query2_KURATOR</f>
        <v>Исмагилов Р.А., тел. (347)221-56-53, эл.почта:</v>
      </c>
      <c r="E29" s="38"/>
      <c r="F29" s="38"/>
      <c r="G29" s="38"/>
      <c r="H29" s="38"/>
      <c r="I29" s="38"/>
      <c r="J29" s="38"/>
      <c r="K29" s="39"/>
    </row>
    <row r="30" spans="1:25">
      <c r="B30" s="46" t="s">
        <v>8</v>
      </c>
      <c r="C30" s="46"/>
      <c r="D30" s="37" t="str">
        <f>Query2_NPO</f>
        <v>Хайруллин Р.Х  тел 8/347/2211208</v>
      </c>
      <c r="E30" s="38"/>
      <c r="F30" s="38"/>
      <c r="G30" s="38"/>
      <c r="H30" s="38"/>
      <c r="I30" s="38"/>
      <c r="J30" s="38"/>
      <c r="K30" s="39"/>
    </row>
    <row r="31" spans="1:25">
      <c r="A31" s="9"/>
      <c r="B31" s="24"/>
      <c r="C31" s="24"/>
      <c r="D31" s="24"/>
      <c r="E31" s="25"/>
      <c r="F31" s="25"/>
      <c r="G31" s="25"/>
      <c r="H31" s="25"/>
      <c r="I31" s="25"/>
      <c r="J31" s="25"/>
      <c r="K31" s="25"/>
      <c r="M31" s="9"/>
      <c r="N31" s="9"/>
      <c r="O31" s="9"/>
      <c r="P31" s="9"/>
      <c r="Q31" s="9"/>
      <c r="R31" s="9"/>
      <c r="S31" s="9"/>
      <c r="T31" s="9"/>
      <c r="Y31" s="9"/>
    </row>
    <row r="32" spans="1:25">
      <c r="B32" s="9"/>
    </row>
    <row r="33" spans="1:25">
      <c r="A33" s="9"/>
      <c r="B33" s="9"/>
      <c r="C33" s="9"/>
      <c r="E33" s="9"/>
      <c r="F33" s="9"/>
      <c r="G33" s="9"/>
      <c r="H33" s="9"/>
      <c r="I33" s="9"/>
      <c r="J33" s="9"/>
      <c r="K33" s="9"/>
      <c r="M33" s="9"/>
      <c r="N33" s="9"/>
      <c r="O33" s="9"/>
      <c r="P33" s="9"/>
      <c r="Q33" s="9"/>
      <c r="R33" s="9"/>
      <c r="S33" s="9"/>
      <c r="T33" s="9"/>
      <c r="Y33" s="9"/>
    </row>
    <row r="34" spans="1:25">
      <c r="B34" t="s">
        <v>10</v>
      </c>
    </row>
    <row r="35" spans="1:25">
      <c r="C35" s="3" t="str">
        <f>Query2_USERN</f>
        <v>Ахметзянова Венера Фанитовна</v>
      </c>
      <c r="D35" s="3"/>
    </row>
    <row r="36" spans="1:25">
      <c r="B36" t="s">
        <v>11</v>
      </c>
      <c r="C36" s="3" t="str">
        <f>Query2_USERT</f>
        <v>(347)221-56-61</v>
      </c>
      <c r="D36" s="3"/>
    </row>
    <row r="37" spans="1:25">
      <c r="C37" s="3" t="str">
        <f>Query2_USERE</f>
        <v/>
      </c>
      <c r="D37" s="3"/>
    </row>
  </sheetData>
  <mergeCells count="29">
    <mergeCell ref="B27:C27"/>
    <mergeCell ref="G4:G5"/>
    <mergeCell ref="B2:K2"/>
    <mergeCell ref="B4:B5"/>
    <mergeCell ref="C4:C5"/>
    <mergeCell ref="J4:J5"/>
    <mergeCell ref="K4:K5"/>
    <mergeCell ref="E4:E5"/>
    <mergeCell ref="F4:F5"/>
    <mergeCell ref="I4:I5"/>
    <mergeCell ref="H4:H5"/>
    <mergeCell ref="B25:C25"/>
    <mergeCell ref="D25:K25"/>
    <mergeCell ref="D29:K29"/>
    <mergeCell ref="D30:K30"/>
    <mergeCell ref="D4:D5"/>
    <mergeCell ref="D23:K23"/>
    <mergeCell ref="D24:K24"/>
    <mergeCell ref="D26:K26"/>
    <mergeCell ref="D27:K27"/>
    <mergeCell ref="B21:K21"/>
    <mergeCell ref="B26:C26"/>
    <mergeCell ref="D28:K28"/>
    <mergeCell ref="B29:C29"/>
    <mergeCell ref="B30:C30"/>
    <mergeCell ref="B23:C23"/>
    <mergeCell ref="B22:K22"/>
    <mergeCell ref="B28:C28"/>
    <mergeCell ref="B24:C24"/>
  </mergeCells>
  <pageMargins left="0.78740157480314965" right="0.39370078740157483" top="0.78740157480314965" bottom="0.39370078740157483" header="0.31496062992125984" footer="0.31496062992125984"/>
  <pageSetup paperSize="9" scale="72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7" t="s">
        <v>21</v>
      </c>
      <c r="B5" t="e">
        <f>XLR_ERRNAME</f>
        <v>#NAME?</v>
      </c>
    </row>
    <row r="6" spans="1:19">
      <c r="A6" t="s">
        <v>22</v>
      </c>
      <c r="B6">
        <v>10294</v>
      </c>
      <c r="C6" s="28" t="s">
        <v>23</v>
      </c>
      <c r="D6">
        <v>5950</v>
      </c>
      <c r="E6" s="28" t="s">
        <v>24</v>
      </c>
      <c r="F6" s="28" t="s">
        <v>25</v>
      </c>
      <c r="G6" s="28" t="s">
        <v>26</v>
      </c>
      <c r="H6" s="28" t="s">
        <v>27</v>
      </c>
      <c r="I6" s="28" t="s">
        <v>28</v>
      </c>
      <c r="J6" s="28" t="s">
        <v>24</v>
      </c>
      <c r="K6" s="28" t="s">
        <v>29</v>
      </c>
      <c r="L6" s="28" t="s">
        <v>30</v>
      </c>
      <c r="M6" s="28" t="s">
        <v>31</v>
      </c>
      <c r="N6" s="28" t="s">
        <v>27</v>
      </c>
      <c r="O6">
        <v>1655</v>
      </c>
      <c r="P6" s="28" t="s">
        <v>32</v>
      </c>
      <c r="Q6">
        <v>0</v>
      </c>
      <c r="R6" s="28" t="s">
        <v>27</v>
      </c>
      <c r="S6" s="28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Query1</vt:lpstr>
      <vt:lpstr>Query3</vt:lpstr>
      <vt:lpstr>Лист1!Область_печати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Ахметзянова Венера Фанитовна</dc:creator>
  <cp:lastModifiedBy>Фаррахова Эльвера Римовна</cp:lastModifiedBy>
  <cp:lastPrinted>2015-03-27T07:40:49Z</cp:lastPrinted>
  <dcterms:created xsi:type="dcterms:W3CDTF">2013-12-19T08:11:42Z</dcterms:created>
  <dcterms:modified xsi:type="dcterms:W3CDTF">2015-04-06T04:37:01Z</dcterms:modified>
</cp:coreProperties>
</file>