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35" yWindow="375" windowWidth="15480" windowHeight="5970"/>
  </bookViews>
  <sheets>
    <sheet name="ИТОГО" sheetId="5" r:id="rId1"/>
    <sheet name="CAPEX" sheetId="1" r:id="rId2"/>
    <sheet name="OPEX" sheetId="4" r:id="rId3"/>
    <sheet name="Лист2" sheetId="2" r:id="rId4"/>
    <sheet name="Лист3" sheetId="3" r:id="rId5"/>
  </sheets>
  <calcPr calcId="145621"/>
</workbook>
</file>

<file path=xl/calcChain.xml><?xml version="1.0" encoding="utf-8"?>
<calcChain xmlns="http://schemas.openxmlformats.org/spreadsheetml/2006/main">
  <c r="R11" i="1"/>
  <c r="R12"/>
  <c r="R13"/>
  <c r="R14"/>
  <c r="R15"/>
  <c r="R16"/>
  <c r="R17"/>
  <c r="R18"/>
  <c r="R19"/>
  <c r="R20"/>
  <c r="R21"/>
  <c r="R22"/>
  <c r="R23"/>
  <c r="R24"/>
  <c r="R10"/>
  <c r="R26" l="1"/>
  <c r="K18" i="5"/>
  <c r="L18" s="1"/>
  <c r="K17"/>
  <c r="L17" s="1"/>
  <c r="K16"/>
  <c r="L16" s="1"/>
  <c r="K15"/>
  <c r="L15" s="1"/>
  <c r="K14"/>
  <c r="L14" s="1"/>
  <c r="K13"/>
  <c r="L13" s="1"/>
  <c r="K12"/>
  <c r="L12" s="1"/>
  <c r="K11"/>
  <c r="L11" s="1"/>
  <c r="K10"/>
  <c r="L10" s="1"/>
  <c r="P10" i="4"/>
  <c r="R24"/>
  <c r="Q24"/>
  <c r="P24"/>
  <c r="K24"/>
  <c r="L24" s="1"/>
  <c r="R23"/>
  <c r="Q23"/>
  <c r="P23"/>
  <c r="M23"/>
  <c r="K23"/>
  <c r="L23" s="1"/>
  <c r="R22"/>
  <c r="S22" s="1"/>
  <c r="Q22"/>
  <c r="P22"/>
  <c r="M22"/>
  <c r="K22"/>
  <c r="L22" s="1"/>
  <c r="R21"/>
  <c r="Q21"/>
  <c r="P21"/>
  <c r="K21"/>
  <c r="L21" s="1"/>
  <c r="R20"/>
  <c r="Q20"/>
  <c r="P20"/>
  <c r="K20"/>
  <c r="L20" s="1"/>
  <c r="R19"/>
  <c r="Q19"/>
  <c r="P19"/>
  <c r="M19"/>
  <c r="K19"/>
  <c r="L19" s="1"/>
  <c r="R18"/>
  <c r="Q18"/>
  <c r="P18"/>
  <c r="M18"/>
  <c r="K18"/>
  <c r="L18" s="1"/>
  <c r="R17"/>
  <c r="Q17"/>
  <c r="P17"/>
  <c r="M17"/>
  <c r="K17"/>
  <c r="L17" s="1"/>
  <c r="R16"/>
  <c r="Q16"/>
  <c r="P16"/>
  <c r="M16"/>
  <c r="L16"/>
  <c r="K16"/>
  <c r="R15"/>
  <c r="Q15"/>
  <c r="P15"/>
  <c r="M15"/>
  <c r="K15"/>
  <c r="L15" s="1"/>
  <c r="R14"/>
  <c r="Q14"/>
  <c r="P14"/>
  <c r="S14" s="1"/>
  <c r="M14"/>
  <c r="K14"/>
  <c r="L14" s="1"/>
  <c r="R13"/>
  <c r="Q13"/>
  <c r="P13"/>
  <c r="L13"/>
  <c r="K13"/>
  <c r="R12"/>
  <c r="Q12"/>
  <c r="P12"/>
  <c r="K12"/>
  <c r="L12" s="1"/>
  <c r="R11"/>
  <c r="Q11"/>
  <c r="P11"/>
  <c r="K11"/>
  <c r="L11" s="1"/>
  <c r="R10"/>
  <c r="Q10"/>
  <c r="K10"/>
  <c r="E11" i="2"/>
  <c r="E7"/>
  <c r="E6"/>
  <c r="E5"/>
  <c r="E4"/>
  <c r="C7"/>
  <c r="C6"/>
  <c r="C5"/>
  <c r="C4"/>
  <c r="C9"/>
  <c r="B9"/>
  <c r="Q11" i="1"/>
  <c r="S11"/>
  <c r="U11" s="1"/>
  <c r="T11"/>
  <c r="Q12"/>
  <c r="S12"/>
  <c r="T12"/>
  <c r="Q13"/>
  <c r="S13"/>
  <c r="T13"/>
  <c r="Q14"/>
  <c r="S14"/>
  <c r="T14"/>
  <c r="Q15"/>
  <c r="S15"/>
  <c r="T15"/>
  <c r="Q16"/>
  <c r="S16"/>
  <c r="T16"/>
  <c r="Q17"/>
  <c r="S17"/>
  <c r="T17"/>
  <c r="Q18"/>
  <c r="S18"/>
  <c r="T18"/>
  <c r="Q19"/>
  <c r="S19"/>
  <c r="T19"/>
  <c r="Q20"/>
  <c r="S20"/>
  <c r="U20" s="1"/>
  <c r="T20"/>
  <c r="Q21"/>
  <c r="S21"/>
  <c r="U21" s="1"/>
  <c r="T21"/>
  <c r="Q22"/>
  <c r="S22"/>
  <c r="T22"/>
  <c r="Q23"/>
  <c r="S23"/>
  <c r="T23"/>
  <c r="Q24"/>
  <c r="S24"/>
  <c r="T24"/>
  <c r="T10"/>
  <c r="S10"/>
  <c r="Q10"/>
  <c r="L20"/>
  <c r="M20" s="1"/>
  <c r="L21"/>
  <c r="M21" s="1"/>
  <c r="L22"/>
  <c r="M22" s="1"/>
  <c r="L23"/>
  <c r="M23" s="1"/>
  <c r="L24"/>
  <c r="M24" s="1"/>
  <c r="L12"/>
  <c r="M12" s="1"/>
  <c r="L13"/>
  <c r="M13" s="1"/>
  <c r="L11"/>
  <c r="M11" s="1"/>
  <c r="L10"/>
  <c r="M10" s="1"/>
  <c r="U22" l="1"/>
  <c r="U12"/>
  <c r="U10"/>
  <c r="S26"/>
  <c r="Q26"/>
  <c r="U24"/>
  <c r="T26"/>
  <c r="S24" i="4"/>
  <c r="S19"/>
  <c r="L19" i="5"/>
  <c r="K19"/>
  <c r="K20" s="1"/>
  <c r="S13" i="4"/>
  <c r="S21"/>
  <c r="S20"/>
  <c r="S23"/>
  <c r="S18"/>
  <c r="S17"/>
  <c r="S16"/>
  <c r="S15"/>
  <c r="S12"/>
  <c r="S11"/>
  <c r="Q26"/>
  <c r="P26"/>
  <c r="K25"/>
  <c r="K26" s="1"/>
  <c r="L10"/>
  <c r="L25" s="1"/>
  <c r="R28" s="1"/>
  <c r="S10"/>
  <c r="R26"/>
  <c r="U23" i="1"/>
  <c r="U19"/>
  <c r="U18"/>
  <c r="U17"/>
  <c r="U16"/>
  <c r="U15"/>
  <c r="U14"/>
  <c r="U13"/>
  <c r="M25"/>
  <c r="L25"/>
  <c r="U26" l="1"/>
  <c r="S26" i="4"/>
  <c r="N15" i="1" l="1"/>
  <c r="N16"/>
  <c r="N17"/>
  <c r="N18"/>
  <c r="N19"/>
  <c r="N22"/>
  <c r="N23"/>
  <c r="N14"/>
  <c r="L19" l="1"/>
  <c r="M19" s="1"/>
  <c r="L18"/>
  <c r="M18" s="1"/>
  <c r="L17"/>
  <c r="M17" s="1"/>
  <c r="L16"/>
  <c r="M16" s="1"/>
  <c r="L15"/>
  <c r="M15" s="1"/>
  <c r="L14" l="1"/>
  <c r="M14" s="1"/>
  <c r="L26" l="1"/>
</calcChain>
</file>

<file path=xl/sharedStrings.xml><?xml version="1.0" encoding="utf-8"?>
<sst xmlns="http://schemas.openxmlformats.org/spreadsheetml/2006/main" count="223" uniqueCount="98">
  <si>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</si>
  <si>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</si>
  <si>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</si>
  <si>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</si>
  <si>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</si>
  <si>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</si>
  <si>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</si>
  <si>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</si>
  <si>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</si>
  <si>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</si>
  <si>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</si>
  <si>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</si>
  <si>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</si>
  <si>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</si>
  <si>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</si>
  <si>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</si>
  <si>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</si>
  <si>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</si>
  <si>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№ п/п</t>
  </si>
  <si>
    <t>Сумма ,без НДС в руб.</t>
  </si>
  <si>
    <t>Объем может быть изменен на 30 % без изменения стоимости единицы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</si>
  <si>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</si>
  <si>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</si>
  <si>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IES-5005M</t>
  </si>
  <si>
    <t>Zyxel Главное шасси высотой 6.5U с 5 слотами</t>
  </si>
  <si>
    <t>Zyxel Сплиттерное шасси с 8 слотами</t>
  </si>
  <si>
    <t>MSC1000G</t>
  </si>
  <si>
    <t>Zyxel Модуль управления и коммутации с 4 SFP-слотами</t>
  </si>
  <si>
    <t>ALC1248G-51</t>
  </si>
  <si>
    <t>ASC-1024 (Annex A)</t>
  </si>
  <si>
    <t>Zyxel 24-портовый сплиттерный модуль ADSL (Annex A)</t>
  </si>
  <si>
    <t>AAM-1212-51</t>
  </si>
  <si>
    <t>Zyxel 12-портовый модуль ADSL2+ (Annex A) со встроенными сплиттерами</t>
  </si>
  <si>
    <t>Telco 50 cable 3m</t>
  </si>
  <si>
    <t>IES-5000 Cable Pack for 48 ports card</t>
  </si>
  <si>
    <t>Комплект кабелей для IES-5000 для 48-портовых модулей</t>
  </si>
  <si>
    <t>Кабель Telco-50 без распайки с одной стороны, длина 3 м</t>
  </si>
  <si>
    <t>Zyxel 48-портовый линейный модуль ADSL2+ (Annex A)</t>
  </si>
  <si>
    <t>сроки поставки</t>
  </si>
  <si>
    <t>IES-1000M (AC power)</t>
  </si>
  <si>
    <t>Zyxel Главное шасси высотой 6.5U с 10 слотами</t>
  </si>
  <si>
    <t>IES-1000M (DC power)</t>
  </si>
  <si>
    <t>Zyxel Шасси высотой 1U с 2 слотами и питанием от сети постоянного тока</t>
  </si>
  <si>
    <t>Zyxel Шасси высотой 1U с 2 слотами и питанием от сети переменного тока</t>
  </si>
  <si>
    <t>VOP1248G-61</t>
  </si>
  <si>
    <t>Zyxel 48-портовый линейный модуль FXS</t>
  </si>
  <si>
    <t>VOP1224-61</t>
  </si>
  <si>
    <t>Zyxel 24-портовый линейный модуль FXS</t>
  </si>
  <si>
    <t>Telco 50 cable 10m</t>
  </si>
  <si>
    <t>Кабель Telco-50 без распайки с одной стороны, длина 10 м</t>
  </si>
  <si>
    <t>IES-5000M</t>
  </si>
  <si>
    <t>IES-5000ST</t>
  </si>
  <si>
    <t>IES-5005ST</t>
  </si>
  <si>
    <t>Zyxel Сплиттерное шасси с 16 слотами</t>
  </si>
  <si>
    <t xml:space="preserve"> 1 ноября</t>
  </si>
  <si>
    <t>21 марта 2014г., 1 сентября 2014г., 1 ноября 2014г.</t>
  </si>
  <si>
    <t>1 кв.</t>
  </si>
  <si>
    <t>2 кв.</t>
  </si>
  <si>
    <t>3 кв.</t>
  </si>
  <si>
    <t>4 кв.</t>
  </si>
  <si>
    <t>2014год</t>
  </si>
  <si>
    <t>ввод портов</t>
  </si>
  <si>
    <t>% от ввода</t>
  </si>
  <si>
    <t>Сумма</t>
  </si>
  <si>
    <t>Лот Оборудование ADSL (OPEX)</t>
  </si>
  <si>
    <t>Лот Оборудование ADSL (CAPEX)</t>
  </si>
  <si>
    <t xml:space="preserve">Предельная стомость лота составляет  76 099 262 рублей (с НДС) </t>
  </si>
  <si>
    <t xml:space="preserve">Предельная стомость лота составляет  11 004 444 рублей (с НДС) </t>
  </si>
  <si>
    <t>14 марта</t>
  </si>
  <si>
    <t>1 мая</t>
  </si>
  <si>
    <t xml:space="preserve"> 1 августа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</si>
  <si>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</si>
  <si>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</si>
  <si>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ТРАНСИВЕР SFP-GE-BX-1310-10-SC</t>
  </si>
  <si>
    <t>SFP трансивер, 1 Gbps, WDM, 1310/1550нм, разъем SC/UPC, до 10 км</t>
  </si>
  <si>
    <t>ТРАНСИВЕР SFP-GE-BX-1550-10-SC</t>
  </si>
  <si>
    <t>SFP трансивер, 1 Gbps, WDM, 1550/1310нм, разъем SC/UPC, до 10 км</t>
  </si>
  <si>
    <t>ТРАНСИВЕР SFP-GE-BX-1310-20-SC</t>
  </si>
  <si>
    <t>SFP трансивер, 1 Gbps, WDM, 1310/1550нм, разъем SC/UPC, до 20 км</t>
  </si>
  <si>
    <t>ТРАНСИВЕР SFP-GE-BX-1550-20-SC</t>
  </si>
  <si>
    <t>SFP трансивер, 1 Gbps, WDM, 1550/1310нм, разъем SC/UPC, до 20 км</t>
  </si>
  <si>
    <t>ТРАНСИВЕР SFP-GE-BX-1310-40-SC</t>
  </si>
  <si>
    <t>SFP трансивер, 1 Gbps, WDM, 1310/1550нм, разъем SC/UPC, до 40 км</t>
  </si>
  <si>
    <t>ТРАНСИВЕР SFP-GE-BX-1550-40-SC</t>
  </si>
  <si>
    <t>SFP трансивер, 1 Gbps, WDM, 1550/1310нм, разъем SC/UPC, до 40 км</t>
  </si>
  <si>
    <t>ТРАНСИВЕР SFP-GE-BX-1310-60-SC</t>
  </si>
  <si>
    <t>SFP трансивер, 1 Gbps, WDM, 1310/1550нм, разъем SC/UPC, до 60 км</t>
  </si>
  <si>
    <t>ТРАНСИВЕР SFP-GE-BX-1550-60-SC</t>
  </si>
  <si>
    <t>SFP трансивер, 1 Gbps, WDM, 1550/1310нм, разъем SC/UPC, до 60 км</t>
  </si>
  <si>
    <t>ТРАНСИВЕР SFP-GE-TX</t>
  </si>
  <si>
    <t>SFP трансивер для медной линии, 10/100/1000Base-T</t>
  </si>
  <si>
    <t>Лот Трансиверы SFP</t>
  </si>
  <si>
    <t>1 сентября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</si>
  <si>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</si>
  <si>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Фдюра Сагитовна  т. 8-905-352-77-79; Подгорная Резида Рифгатовна-8-917-759-60-83</t>
  </si>
  <si>
    <t xml:space="preserve">Предельная стомость лота составляет 3 345 064 рублей (с НДС) </t>
  </si>
  <si>
    <t>20 мая</t>
  </si>
  <si>
    <t xml:space="preserve"> 14 марта, 20 мая 1 сентября 2014г.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</si>
</sst>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4" xfId="0" applyFont="1" applyBorder="1"/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/>
    <xf numFmtId="164" fontId="5" fillId="0" borderId="1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/>
    <xf numFmtId="164" fontId="5" fillId="0" borderId="1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33"/>
  <sheetViews>
    <sheetView tabSelected="1" topLeftCell="A4" zoomScale="85" zoomScaleNormal="85" workbookViewId="0">
      <selection activeCell="D23" sqref="D23"/>
    </sheetView>
  </sheetViews>
  <sheetFormatPr defaultRowHeight="12.75"/>
  <cols>
    <col min="1" max="1" width="6.28515625" style="1" customWidth="1"/>
    <col min="2" max="2" width="5.5703125" style="1" customWidth="1"/>
    <col min="3" max="3" width="40.140625" style="1" bestFit="1" customWidth="1"/>
    <col min="4" max="4" width="77" style="1" customWidth="1"/>
    <col min="5" max="5" width="7.42578125" style="1" customWidth="1"/>
    <col min="6" max="6" width="12.85546875" style="1" customWidth="1"/>
    <col min="7" max="9" width="12.7109375" style="1" customWidth="1"/>
    <col min="10" max="10" width="14" style="1" customWidth="1"/>
    <col min="11" max="11" width="22.7109375" style="1" bestFit="1" customWidth="1"/>
    <col min="12" max="12" width="25.85546875" style="1" bestFit="1" customWidth="1"/>
    <col min="13" max="13" width="23.42578125" style="1" customWidth="1"/>
    <col min="14" max="16384" width="9.140625" style="1"/>
  </cols>
  <sheetData>
    <row r="1" spans="2:13" ht="5.25" customHeight="1"/>
    <row r="2" spans="2:13" ht="5.25" customHeight="1"/>
    <row r="3" spans="2:13" ht="21" customHeight="1">
      <c r="K3" s="72" t="s">
        <v>13</v>
      </c>
      <c r="L3" s="72"/>
      <c r="M3" s="72"/>
    </row>
    <row r="4" spans="2:13" ht="30" customHeight="1">
      <c r="C4" s="73" t="s">
        <v>91</v>
      </c>
      <c r="D4" s="73"/>
      <c r="E4" s="73"/>
      <c r="F4" s="73"/>
      <c r="G4" s="73"/>
      <c r="H4" s="73"/>
      <c r="I4" s="73"/>
      <c r="J4" s="73"/>
      <c r="K4" s="74"/>
      <c r="L4" s="74"/>
      <c r="M4" s="74"/>
    </row>
    <row r="5" spans="2:13" ht="23.25">
      <c r="C5" s="23"/>
      <c r="D5" s="23"/>
      <c r="E5" s="23"/>
      <c r="F5" s="23"/>
      <c r="G5" s="23"/>
      <c r="H5" s="23"/>
      <c r="I5" s="23"/>
      <c r="J5" s="23"/>
    </row>
    <row r="6" spans="2:13" ht="20.25">
      <c r="B6" s="75"/>
      <c r="C6" s="75"/>
      <c r="D6" s="75"/>
      <c r="E6" s="75"/>
      <c r="F6" s="75"/>
      <c r="G6" s="76"/>
      <c r="H6" s="76"/>
      <c r="I6" s="76"/>
      <c r="J6" s="76"/>
      <c r="K6" s="76"/>
      <c r="L6" s="44"/>
    </row>
    <row r="7" spans="2:13" ht="34.5" customHeight="1">
      <c r="B7" s="77" t="s">
        <v>18</v>
      </c>
      <c r="C7" s="79" t="s">
        <v>3</v>
      </c>
      <c r="D7" s="80"/>
      <c r="E7" s="81"/>
      <c r="F7" s="77" t="s">
        <v>4</v>
      </c>
      <c r="G7" s="82" t="s">
        <v>38</v>
      </c>
      <c r="H7" s="83"/>
      <c r="I7" s="83"/>
      <c r="J7" s="84" t="s">
        <v>0</v>
      </c>
      <c r="K7" s="84" t="s">
        <v>15</v>
      </c>
      <c r="L7" s="77" t="s">
        <v>19</v>
      </c>
      <c r="M7" s="77" t="s">
        <v>5</v>
      </c>
    </row>
    <row r="8" spans="2:13" ht="84.75" customHeight="1">
      <c r="B8" s="78"/>
      <c r="C8" s="4" t="s">
        <v>2</v>
      </c>
      <c r="D8" s="40" t="s">
        <v>1</v>
      </c>
      <c r="E8" s="46" t="s">
        <v>17</v>
      </c>
      <c r="F8" s="78"/>
      <c r="G8" s="58" t="s">
        <v>68</v>
      </c>
      <c r="H8" s="58" t="s">
        <v>96</v>
      </c>
      <c r="I8" s="41" t="s">
        <v>92</v>
      </c>
      <c r="J8" s="84"/>
      <c r="K8" s="84"/>
      <c r="L8" s="85"/>
      <c r="M8" s="78"/>
    </row>
    <row r="9" spans="2:13" ht="14.25" customHeight="1">
      <c r="B9" s="86"/>
      <c r="C9" s="87"/>
      <c r="D9" s="87"/>
      <c r="E9" s="87"/>
      <c r="F9" s="87"/>
      <c r="G9" s="42"/>
      <c r="H9" s="59"/>
      <c r="I9" s="42"/>
      <c r="J9" s="64"/>
      <c r="K9" s="64"/>
      <c r="L9" s="43"/>
      <c r="M9" s="5"/>
    </row>
    <row r="10" spans="2:13" ht="30" customHeight="1">
      <c r="B10" s="4">
        <v>1</v>
      </c>
      <c r="C10" s="62" t="s">
        <v>73</v>
      </c>
      <c r="D10" s="62" t="s">
        <v>74</v>
      </c>
      <c r="E10" s="4" t="s">
        <v>7</v>
      </c>
      <c r="F10" s="56">
        <v>1932</v>
      </c>
      <c r="G10" s="48">
        <v>500</v>
      </c>
      <c r="H10" s="48">
        <v>800</v>
      </c>
      <c r="I10" s="48">
        <v>632</v>
      </c>
      <c r="J10" s="15">
        <v>590</v>
      </c>
      <c r="K10" s="15">
        <f t="shared" ref="K10:K18" si="0">F10*J10</f>
        <v>1139880</v>
      </c>
      <c r="L10" s="34">
        <f t="shared" ref="L10:L18" si="1">K10/1.18</f>
        <v>966000</v>
      </c>
      <c r="M10" s="32"/>
    </row>
    <row r="11" spans="2:13" ht="30" customHeight="1">
      <c r="B11" s="45">
        <v>2</v>
      </c>
      <c r="C11" s="62" t="s">
        <v>75</v>
      </c>
      <c r="D11" s="62" t="s">
        <v>76</v>
      </c>
      <c r="E11" s="4" t="s">
        <v>7</v>
      </c>
      <c r="F11" s="56">
        <v>1932</v>
      </c>
      <c r="G11" s="48">
        <v>500</v>
      </c>
      <c r="H11" s="48">
        <v>800</v>
      </c>
      <c r="I11" s="48">
        <v>632</v>
      </c>
      <c r="J11" s="15">
        <v>708</v>
      </c>
      <c r="K11" s="15">
        <f t="shared" si="0"/>
        <v>1367856</v>
      </c>
      <c r="L11" s="34">
        <f t="shared" si="1"/>
        <v>1159200</v>
      </c>
      <c r="M11" s="32"/>
    </row>
    <row r="12" spans="2:13" ht="30" customHeight="1">
      <c r="B12" s="4">
        <v>3</v>
      </c>
      <c r="C12" s="62" t="s">
        <v>77</v>
      </c>
      <c r="D12" s="62" t="s">
        <v>78</v>
      </c>
      <c r="E12" s="4" t="s">
        <v>7</v>
      </c>
      <c r="F12" s="56">
        <v>171</v>
      </c>
      <c r="G12" s="48">
        <v>0</v>
      </c>
      <c r="H12" s="48">
        <v>171</v>
      </c>
      <c r="I12" s="48">
        <v>0</v>
      </c>
      <c r="J12" s="15">
        <v>1180</v>
      </c>
      <c r="K12" s="15">
        <f t="shared" si="0"/>
        <v>201780</v>
      </c>
      <c r="L12" s="34">
        <f t="shared" si="1"/>
        <v>171000</v>
      </c>
      <c r="M12" s="32"/>
    </row>
    <row r="13" spans="2:13" ht="30" customHeight="1">
      <c r="B13" s="4">
        <v>4</v>
      </c>
      <c r="C13" s="62" t="s">
        <v>79</v>
      </c>
      <c r="D13" s="62" t="s">
        <v>80</v>
      </c>
      <c r="E13" s="4" t="s">
        <v>7</v>
      </c>
      <c r="F13" s="56">
        <v>171</v>
      </c>
      <c r="G13" s="48">
        <v>0</v>
      </c>
      <c r="H13" s="48">
        <v>171</v>
      </c>
      <c r="I13" s="48">
        <v>0</v>
      </c>
      <c r="J13" s="15">
        <v>1180</v>
      </c>
      <c r="K13" s="15">
        <f t="shared" si="0"/>
        <v>201780</v>
      </c>
      <c r="L13" s="34">
        <f t="shared" si="1"/>
        <v>171000</v>
      </c>
      <c r="M13" s="32"/>
    </row>
    <row r="14" spans="2:13" ht="30" customHeight="1">
      <c r="B14" s="63">
        <v>5</v>
      </c>
      <c r="C14" s="62" t="s">
        <v>81</v>
      </c>
      <c r="D14" s="62" t="s">
        <v>82</v>
      </c>
      <c r="E14" s="4" t="s">
        <v>7</v>
      </c>
      <c r="F14" s="56">
        <v>58</v>
      </c>
      <c r="G14" s="48">
        <v>0</v>
      </c>
      <c r="H14" s="48">
        <v>58</v>
      </c>
      <c r="I14" s="48">
        <v>0</v>
      </c>
      <c r="J14" s="15">
        <v>2360</v>
      </c>
      <c r="K14" s="15">
        <f t="shared" si="0"/>
        <v>136880</v>
      </c>
      <c r="L14" s="34">
        <f t="shared" si="1"/>
        <v>116000</v>
      </c>
      <c r="M14" s="32"/>
    </row>
    <row r="15" spans="2:13" ht="30" customHeight="1">
      <c r="B15" s="4">
        <v>6</v>
      </c>
      <c r="C15" s="62" t="s">
        <v>83</v>
      </c>
      <c r="D15" s="62" t="s">
        <v>84</v>
      </c>
      <c r="E15" s="4" t="s">
        <v>7</v>
      </c>
      <c r="F15" s="56">
        <v>58</v>
      </c>
      <c r="G15" s="48">
        <v>0</v>
      </c>
      <c r="H15" s="48">
        <v>58</v>
      </c>
      <c r="I15" s="48">
        <v>0</v>
      </c>
      <c r="J15" s="15">
        <v>2360</v>
      </c>
      <c r="K15" s="15">
        <f t="shared" si="0"/>
        <v>136880</v>
      </c>
      <c r="L15" s="34">
        <f t="shared" si="1"/>
        <v>116000</v>
      </c>
      <c r="M15" s="32"/>
    </row>
    <row r="16" spans="2:13" ht="30" customHeight="1">
      <c r="B16" s="4">
        <v>7</v>
      </c>
      <c r="C16" s="62" t="s">
        <v>85</v>
      </c>
      <c r="D16" s="62" t="s">
        <v>86</v>
      </c>
      <c r="E16" s="4" t="s">
        <v>7</v>
      </c>
      <c r="F16" s="56">
        <v>12</v>
      </c>
      <c r="G16" s="48">
        <v>0</v>
      </c>
      <c r="H16" s="48">
        <v>12</v>
      </c>
      <c r="I16" s="48">
        <v>0</v>
      </c>
      <c r="J16" s="15">
        <v>2596</v>
      </c>
      <c r="K16" s="15">
        <f t="shared" si="0"/>
        <v>31152</v>
      </c>
      <c r="L16" s="34">
        <f t="shared" si="1"/>
        <v>26400</v>
      </c>
      <c r="M16" s="32"/>
    </row>
    <row r="17" spans="2:14" ht="30" customHeight="1">
      <c r="B17" s="63">
        <v>8</v>
      </c>
      <c r="C17" s="62" t="s">
        <v>87</v>
      </c>
      <c r="D17" s="62" t="s">
        <v>88</v>
      </c>
      <c r="E17" s="4" t="s">
        <v>7</v>
      </c>
      <c r="F17" s="56">
        <v>12</v>
      </c>
      <c r="G17" s="48">
        <v>0</v>
      </c>
      <c r="H17" s="48">
        <v>12</v>
      </c>
      <c r="I17" s="48">
        <v>0</v>
      </c>
      <c r="J17" s="15">
        <v>2596</v>
      </c>
      <c r="K17" s="15">
        <f t="shared" si="0"/>
        <v>31152</v>
      </c>
      <c r="L17" s="34">
        <f t="shared" si="1"/>
        <v>26400</v>
      </c>
      <c r="M17" s="32"/>
    </row>
    <row r="18" spans="2:14" ht="30" customHeight="1">
      <c r="B18" s="4">
        <v>9</v>
      </c>
      <c r="C18" s="62" t="s">
        <v>89</v>
      </c>
      <c r="D18" s="62" t="s">
        <v>90</v>
      </c>
      <c r="E18" s="4" t="s">
        <v>7</v>
      </c>
      <c r="F18" s="56">
        <v>69</v>
      </c>
      <c r="G18" s="48">
        <v>0</v>
      </c>
      <c r="H18" s="48">
        <v>69</v>
      </c>
      <c r="I18" s="48">
        <v>0</v>
      </c>
      <c r="J18" s="15">
        <v>1416</v>
      </c>
      <c r="K18" s="15">
        <f t="shared" si="0"/>
        <v>97704</v>
      </c>
      <c r="L18" s="34">
        <f t="shared" si="1"/>
        <v>82800</v>
      </c>
      <c r="M18" s="32"/>
    </row>
    <row r="19" spans="2:14" ht="21" customHeight="1">
      <c r="B19" s="6"/>
      <c r="C19" s="7"/>
      <c r="D19" s="8"/>
      <c r="E19" s="8"/>
      <c r="F19" s="8"/>
      <c r="G19" s="8"/>
      <c r="H19" s="8"/>
      <c r="I19" s="8"/>
      <c r="J19" s="16" t="s">
        <v>6</v>
      </c>
      <c r="K19" s="17">
        <f>SUM(K10:K18)</f>
        <v>3345064</v>
      </c>
      <c r="L19" s="17">
        <f>SUM(L10:L18)</f>
        <v>2834800</v>
      </c>
      <c r="M19" s="5"/>
    </row>
    <row r="20" spans="2:14" ht="31.5">
      <c r="B20" s="9"/>
      <c r="C20" s="10"/>
      <c r="D20" s="10"/>
      <c r="E20" s="10"/>
      <c r="F20" s="10"/>
      <c r="G20" s="10"/>
      <c r="H20" s="10"/>
      <c r="I20" s="10"/>
      <c r="J20" s="11" t="s">
        <v>8</v>
      </c>
      <c r="K20" s="12">
        <f>K19-(K19/1.18)</f>
        <v>510264</v>
      </c>
      <c r="L20" s="35"/>
      <c r="M20" s="5"/>
    </row>
    <row r="21" spans="2:14" ht="31.5" customHeight="1">
      <c r="B21" s="65" t="s">
        <v>95</v>
      </c>
      <c r="C21" s="66"/>
      <c r="D21" s="67"/>
      <c r="E21" s="37"/>
      <c r="F21" s="37"/>
      <c r="G21" s="49"/>
      <c r="H21" s="49"/>
      <c r="I21" s="49"/>
      <c r="J21" s="37"/>
      <c r="K21" s="37"/>
      <c r="L21" s="37"/>
      <c r="M21" s="37"/>
    </row>
    <row r="22" spans="2:14" ht="31.5" customHeight="1">
      <c r="B22" s="68" t="s">
        <v>20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2:14" ht="31.5" customHeight="1">
      <c r="B23" s="65" t="s">
        <v>16</v>
      </c>
      <c r="C23" s="67"/>
      <c r="D23" s="38" t="s">
        <v>97</v>
      </c>
      <c r="E23" s="38"/>
      <c r="F23" s="38"/>
      <c r="J23" s="38"/>
      <c r="K23" s="38"/>
      <c r="L23" s="38"/>
      <c r="M23" s="39"/>
    </row>
    <row r="24" spans="2:14" ht="33" customHeight="1">
      <c r="B24" s="14" t="s">
        <v>9</v>
      </c>
      <c r="C24" s="13"/>
      <c r="D24" s="70" t="s">
        <v>11</v>
      </c>
      <c r="E24" s="70"/>
      <c r="F24" s="70"/>
      <c r="G24" s="70"/>
      <c r="H24" s="70"/>
      <c r="I24" s="70"/>
      <c r="J24" s="70"/>
      <c r="K24" s="70"/>
      <c r="L24" s="70"/>
      <c r="M24" s="71"/>
      <c r="N24" s="2"/>
    </row>
    <row r="25" spans="2:14" ht="101.25" customHeight="1">
      <c r="B25" s="68" t="s">
        <v>10</v>
      </c>
      <c r="C25" s="68"/>
      <c r="D25" s="88" t="s">
        <v>93</v>
      </c>
      <c r="E25" s="88"/>
      <c r="F25" s="88"/>
      <c r="G25" s="88"/>
      <c r="H25" s="88"/>
      <c r="I25" s="88"/>
      <c r="J25" s="88"/>
      <c r="K25" s="88"/>
      <c r="L25" s="88"/>
      <c r="M25" s="89"/>
      <c r="N25" s="3"/>
    </row>
    <row r="26" spans="2:14" ht="24" customHeight="1">
      <c r="B26" s="68" t="s">
        <v>14</v>
      </c>
      <c r="C26" s="68"/>
      <c r="D26" s="70" t="s">
        <v>22</v>
      </c>
      <c r="E26" s="70"/>
      <c r="F26" s="70"/>
      <c r="G26" s="70"/>
      <c r="H26" s="70"/>
      <c r="I26" s="70"/>
      <c r="J26" s="70"/>
      <c r="K26" s="70"/>
      <c r="L26" s="70"/>
      <c r="M26" s="71"/>
      <c r="N26" s="3"/>
    </row>
    <row r="27" spans="2:14" ht="41.25" customHeight="1">
      <c r="B27" s="68" t="s">
        <v>12</v>
      </c>
      <c r="C27" s="68"/>
      <c r="D27" s="69" t="s">
        <v>94</v>
      </c>
      <c r="E27" s="70"/>
      <c r="F27" s="70"/>
      <c r="G27" s="70"/>
      <c r="H27" s="70"/>
      <c r="I27" s="70"/>
      <c r="J27" s="70"/>
      <c r="K27" s="71"/>
    </row>
    <row r="28" spans="2:14">
      <c r="K28" s="26"/>
      <c r="L28" s="26"/>
    </row>
    <row r="29" spans="2:14">
      <c r="K29" s="26"/>
      <c r="L29" s="26"/>
      <c r="M29" s="27"/>
    </row>
    <row r="30" spans="2:14">
      <c r="K30" s="26"/>
      <c r="L30" s="26"/>
    </row>
    <row r="31" spans="2:14">
      <c r="K31" s="26"/>
      <c r="L31" s="26"/>
      <c r="M31" s="27"/>
    </row>
    <row r="32" spans="2:14">
      <c r="K32" s="26"/>
      <c r="L32" s="26"/>
    </row>
    <row r="33" spans="11:12">
      <c r="K33" s="26"/>
      <c r="L33" s="26"/>
    </row>
  </sheetData>
  <mergeCells count="24">
    <mergeCell ref="K3:M3"/>
    <mergeCell ref="C4:J4"/>
    <mergeCell ref="K4:M4"/>
    <mergeCell ref="B6:K6"/>
    <mergeCell ref="B7:B8"/>
    <mergeCell ref="C7:E7"/>
    <mergeCell ref="F7:F8"/>
    <mergeCell ref="G7:I7"/>
    <mergeCell ref="J7:J8"/>
    <mergeCell ref="K7:K8"/>
    <mergeCell ref="L7:L8"/>
    <mergeCell ref="M7:M8"/>
    <mergeCell ref="J9:K9"/>
    <mergeCell ref="B21:D21"/>
    <mergeCell ref="B27:C27"/>
    <mergeCell ref="D27:K27"/>
    <mergeCell ref="B22:M22"/>
    <mergeCell ref="B9:F9"/>
    <mergeCell ref="B23:C23"/>
    <mergeCell ref="D24:M24"/>
    <mergeCell ref="B25:C25"/>
    <mergeCell ref="D25:M25"/>
    <mergeCell ref="B26:C26"/>
    <mergeCell ref="D26:M26"/>
  </mergeCells>
  <pageMargins left="0.39370078740157483" right="0.39370078740157483" top="0.39370078740157483" bottom="0.39370078740157483" header="0.51181102362204722" footer="0.51181102362204722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41"/>
  <sheetViews>
    <sheetView topLeftCell="A25" zoomScale="85" zoomScaleNormal="85" workbookViewId="0">
      <selection activeCell="D33" sqref="D33:N35"/>
    </sheetView>
  </sheetViews>
  <sheetFormatPr defaultRowHeight="12.75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6" width="12.85546875" style="1" customWidth="1"/>
    <col min="7" max="10" width="12.7109375" style="1" customWidth="1"/>
    <col min="11" max="11" width="14" style="1" customWidth="1"/>
    <col min="12" max="12" width="22.7109375" style="1" bestFit="1" customWidth="1"/>
    <col min="13" max="13" width="25.85546875" style="1" bestFit="1" customWidth="1"/>
    <col min="14" max="14" width="23.42578125" style="1" customWidth="1"/>
    <col min="15" max="15" width="9.140625" style="1"/>
    <col min="16" max="16" width="12.140625" style="1" customWidth="1"/>
    <col min="17" max="19" width="17" style="1" bestFit="1" customWidth="1"/>
    <col min="20" max="20" width="15.7109375" style="1" bestFit="1" customWidth="1"/>
    <col min="21" max="21" width="17" style="1" bestFit="1" customWidth="1"/>
    <col min="22" max="16384" width="9.140625" style="1"/>
  </cols>
  <sheetData>
    <row r="1" spans="2:21" ht="5.25" customHeight="1"/>
    <row r="2" spans="2:21" ht="5.25" customHeight="1"/>
    <row r="3" spans="2:21" ht="21" customHeight="1">
      <c r="L3" s="72" t="s">
        <v>13</v>
      </c>
      <c r="M3" s="72"/>
      <c r="N3" s="72"/>
    </row>
    <row r="4" spans="2:21" ht="30" customHeight="1">
      <c r="C4" s="73" t="s">
        <v>65</v>
      </c>
      <c r="D4" s="73"/>
      <c r="E4" s="73"/>
      <c r="F4" s="73"/>
      <c r="G4" s="73"/>
      <c r="H4" s="73"/>
      <c r="I4" s="73"/>
      <c r="J4" s="73"/>
      <c r="K4" s="73"/>
      <c r="L4" s="74"/>
      <c r="M4" s="74"/>
      <c r="N4" s="74"/>
    </row>
    <row r="5" spans="2:21" ht="23.25">
      <c r="C5" s="23"/>
      <c r="D5" s="23"/>
      <c r="E5" s="23"/>
      <c r="F5" s="23"/>
      <c r="G5" s="23"/>
      <c r="H5" s="23"/>
      <c r="I5" s="23"/>
      <c r="J5" s="23"/>
      <c r="K5" s="23"/>
    </row>
    <row r="6" spans="2:21" ht="20.25">
      <c r="B6" s="75"/>
      <c r="C6" s="75"/>
      <c r="D6" s="75"/>
      <c r="E6" s="75"/>
      <c r="F6" s="75"/>
      <c r="G6" s="76"/>
      <c r="H6" s="76"/>
      <c r="I6" s="76"/>
      <c r="J6" s="76"/>
      <c r="K6" s="76"/>
      <c r="L6" s="76"/>
      <c r="M6" s="31"/>
    </row>
    <row r="7" spans="2:21" ht="34.5" customHeight="1">
      <c r="B7" s="77" t="s">
        <v>18</v>
      </c>
      <c r="C7" s="79" t="s">
        <v>3</v>
      </c>
      <c r="D7" s="80"/>
      <c r="E7" s="81"/>
      <c r="F7" s="77" t="s">
        <v>4</v>
      </c>
      <c r="G7" s="82" t="s">
        <v>38</v>
      </c>
      <c r="H7" s="83"/>
      <c r="I7" s="83"/>
      <c r="J7" s="91"/>
      <c r="K7" s="84" t="s">
        <v>0</v>
      </c>
      <c r="L7" s="84" t="s">
        <v>15</v>
      </c>
      <c r="M7" s="77" t="s">
        <v>19</v>
      </c>
      <c r="N7" s="77" t="s">
        <v>5</v>
      </c>
    </row>
    <row r="8" spans="2:21" ht="84.75" customHeight="1">
      <c r="B8" s="78"/>
      <c r="C8" s="4" t="s">
        <v>2</v>
      </c>
      <c r="D8" s="20" t="s">
        <v>1</v>
      </c>
      <c r="E8" s="21" t="s">
        <v>17</v>
      </c>
      <c r="F8" s="78"/>
      <c r="G8" s="41" t="s">
        <v>68</v>
      </c>
      <c r="H8" s="57" t="s">
        <v>69</v>
      </c>
      <c r="I8" s="41" t="s">
        <v>70</v>
      </c>
      <c r="J8" s="41" t="s">
        <v>54</v>
      </c>
      <c r="K8" s="84"/>
      <c r="L8" s="84"/>
      <c r="M8" s="85"/>
      <c r="N8" s="78"/>
      <c r="Q8" s="58" t="s">
        <v>68</v>
      </c>
      <c r="R8" s="58" t="s">
        <v>69</v>
      </c>
      <c r="S8" s="58" t="s">
        <v>70</v>
      </c>
      <c r="T8" s="58" t="s">
        <v>54</v>
      </c>
      <c r="U8" s="58">
        <v>2014</v>
      </c>
    </row>
    <row r="9" spans="2:21" ht="14.25" customHeight="1">
      <c r="B9" s="86"/>
      <c r="C9" s="87"/>
      <c r="D9" s="87"/>
      <c r="E9" s="87"/>
      <c r="F9" s="87"/>
      <c r="G9" s="42"/>
      <c r="H9" s="59"/>
      <c r="I9" s="42"/>
      <c r="J9" s="42"/>
      <c r="K9" s="64"/>
      <c r="L9" s="64"/>
      <c r="M9" s="30"/>
      <c r="N9" s="5"/>
    </row>
    <row r="10" spans="2:21" ht="30" customHeight="1">
      <c r="B10" s="4">
        <v>1</v>
      </c>
      <c r="C10" s="24" t="s">
        <v>39</v>
      </c>
      <c r="D10" s="47" t="s">
        <v>43</v>
      </c>
      <c r="E10" s="4" t="s">
        <v>7</v>
      </c>
      <c r="F10" s="52">
        <v>47</v>
      </c>
      <c r="G10" s="48">
        <v>10</v>
      </c>
      <c r="H10" s="48">
        <v>17</v>
      </c>
      <c r="I10" s="48">
        <v>20</v>
      </c>
      <c r="J10" s="48"/>
      <c r="K10" s="15">
        <v>7552</v>
      </c>
      <c r="L10" s="15">
        <f>F10*K10</f>
        <v>354944</v>
      </c>
      <c r="M10" s="34">
        <f t="shared" ref="M10:M24" si="0">L10/1.18</f>
        <v>300800</v>
      </c>
      <c r="N10" s="32">
        <v>6400</v>
      </c>
      <c r="P10" s="33"/>
      <c r="Q10" s="15">
        <f>K10*G10</f>
        <v>75520</v>
      </c>
      <c r="R10" s="15">
        <f>K10*H10</f>
        <v>128384</v>
      </c>
      <c r="S10" s="15">
        <f>K10*I10</f>
        <v>151040</v>
      </c>
      <c r="T10" s="15">
        <f>K10*J10</f>
        <v>0</v>
      </c>
      <c r="U10" s="60">
        <f>SUM(Q10:T10)</f>
        <v>354944</v>
      </c>
    </row>
    <row r="11" spans="2:21" ht="30" customHeight="1">
      <c r="B11" s="45">
        <v>2</v>
      </c>
      <c r="C11" s="24" t="s">
        <v>41</v>
      </c>
      <c r="D11" s="47" t="s">
        <v>42</v>
      </c>
      <c r="E11" s="4" t="s">
        <v>7</v>
      </c>
      <c r="F11" s="52">
        <v>139</v>
      </c>
      <c r="G11" s="48">
        <v>20</v>
      </c>
      <c r="H11" s="48">
        <v>40</v>
      </c>
      <c r="I11" s="48">
        <v>60</v>
      </c>
      <c r="J11" s="48">
        <v>19</v>
      </c>
      <c r="K11" s="15">
        <v>7552</v>
      </c>
      <c r="L11" s="15">
        <f t="shared" ref="L11:L13" si="1">F11*K11</f>
        <v>1049728</v>
      </c>
      <c r="M11" s="34">
        <f t="shared" si="0"/>
        <v>889600</v>
      </c>
      <c r="N11" s="32">
        <v>6400</v>
      </c>
      <c r="P11" s="33"/>
      <c r="Q11" s="15">
        <f t="shared" ref="Q11:Q24" si="2">K11*G11</f>
        <v>151040</v>
      </c>
      <c r="R11" s="15">
        <f t="shared" ref="R11:R24" si="3">K11*H11</f>
        <v>302080</v>
      </c>
      <c r="S11" s="15">
        <f t="shared" ref="S11:S24" si="4">K11*I11</f>
        <v>453120</v>
      </c>
      <c r="T11" s="15">
        <f t="shared" ref="T11:T24" si="5">K11*J11</f>
        <v>143488</v>
      </c>
      <c r="U11" s="60">
        <f t="shared" ref="U11:U24" si="6">SUM(Q11:T11)</f>
        <v>1049728</v>
      </c>
    </row>
    <row r="12" spans="2:21" ht="30" customHeight="1">
      <c r="B12" s="4">
        <v>3</v>
      </c>
      <c r="C12" s="24" t="s">
        <v>50</v>
      </c>
      <c r="D12" s="47" t="s">
        <v>40</v>
      </c>
      <c r="E12" s="4" t="s">
        <v>7</v>
      </c>
      <c r="F12" s="51">
        <v>55</v>
      </c>
      <c r="G12" s="48">
        <v>10</v>
      </c>
      <c r="H12" s="48">
        <v>20</v>
      </c>
      <c r="I12" s="48">
        <v>20</v>
      </c>
      <c r="J12" s="48">
        <v>5</v>
      </c>
      <c r="K12" s="15">
        <v>29972</v>
      </c>
      <c r="L12" s="15">
        <f t="shared" si="1"/>
        <v>1648460</v>
      </c>
      <c r="M12" s="34">
        <f t="shared" si="0"/>
        <v>1397000</v>
      </c>
      <c r="N12" s="32">
        <v>25400</v>
      </c>
      <c r="P12" s="33"/>
      <c r="Q12" s="15">
        <f t="shared" si="2"/>
        <v>299720</v>
      </c>
      <c r="R12" s="15">
        <f t="shared" si="3"/>
        <v>599440</v>
      </c>
      <c r="S12" s="15">
        <f t="shared" si="4"/>
        <v>599440</v>
      </c>
      <c r="T12" s="15">
        <f t="shared" si="5"/>
        <v>149860</v>
      </c>
      <c r="U12" s="60">
        <f t="shared" si="6"/>
        <v>1648460</v>
      </c>
    </row>
    <row r="13" spans="2:21" ht="30" customHeight="1">
      <c r="B13" s="45">
        <v>4</v>
      </c>
      <c r="C13" s="24" t="s">
        <v>51</v>
      </c>
      <c r="D13" s="47" t="s">
        <v>53</v>
      </c>
      <c r="E13" s="4" t="s">
        <v>7</v>
      </c>
      <c r="F13" s="51">
        <v>41</v>
      </c>
      <c r="G13" s="48">
        <v>10</v>
      </c>
      <c r="H13" s="48">
        <v>20</v>
      </c>
      <c r="I13" s="48">
        <v>6</v>
      </c>
      <c r="J13" s="48">
        <v>5</v>
      </c>
      <c r="K13" s="15">
        <v>21594</v>
      </c>
      <c r="L13" s="15">
        <f t="shared" si="1"/>
        <v>885354</v>
      </c>
      <c r="M13" s="34">
        <f t="shared" si="0"/>
        <v>750300</v>
      </c>
      <c r="N13" s="32">
        <v>18300</v>
      </c>
      <c r="P13" s="33"/>
      <c r="Q13" s="15">
        <f t="shared" si="2"/>
        <v>215940</v>
      </c>
      <c r="R13" s="15">
        <f t="shared" si="3"/>
        <v>431880</v>
      </c>
      <c r="S13" s="15">
        <f t="shared" si="4"/>
        <v>129564</v>
      </c>
      <c r="T13" s="15">
        <f t="shared" si="5"/>
        <v>107970</v>
      </c>
      <c r="U13" s="60">
        <f t="shared" si="6"/>
        <v>885354</v>
      </c>
    </row>
    <row r="14" spans="2:21" ht="30" customHeight="1">
      <c r="B14" s="4">
        <v>5</v>
      </c>
      <c r="C14" s="24" t="s">
        <v>23</v>
      </c>
      <c r="D14" s="25" t="s">
        <v>24</v>
      </c>
      <c r="E14" s="4" t="s">
        <v>7</v>
      </c>
      <c r="F14" s="52">
        <v>102</v>
      </c>
      <c r="G14" s="48">
        <v>30</v>
      </c>
      <c r="H14" s="48">
        <v>20</v>
      </c>
      <c r="I14" s="48">
        <v>40</v>
      </c>
      <c r="J14" s="48">
        <v>12</v>
      </c>
      <c r="K14" s="15">
        <v>27848</v>
      </c>
      <c r="L14" s="15">
        <f>F14*K14</f>
        <v>2840496</v>
      </c>
      <c r="M14" s="34">
        <f t="shared" si="0"/>
        <v>2407200</v>
      </c>
      <c r="N14" s="32">
        <f>K14/1.18</f>
        <v>23600</v>
      </c>
      <c r="P14" s="33"/>
      <c r="Q14" s="15">
        <f t="shared" si="2"/>
        <v>835440</v>
      </c>
      <c r="R14" s="15">
        <f t="shared" si="3"/>
        <v>556960</v>
      </c>
      <c r="S14" s="15">
        <f t="shared" si="4"/>
        <v>1113920</v>
      </c>
      <c r="T14" s="15">
        <f t="shared" si="5"/>
        <v>334176</v>
      </c>
      <c r="U14" s="60">
        <f t="shared" si="6"/>
        <v>2840496</v>
      </c>
    </row>
    <row r="15" spans="2:21" ht="30" customHeight="1">
      <c r="B15" s="45">
        <v>6</v>
      </c>
      <c r="C15" s="24" t="s">
        <v>52</v>
      </c>
      <c r="D15" s="36" t="s">
        <v>25</v>
      </c>
      <c r="E15" s="4" t="s">
        <v>7</v>
      </c>
      <c r="F15" s="52">
        <v>100</v>
      </c>
      <c r="G15" s="48">
        <v>30</v>
      </c>
      <c r="H15" s="48">
        <v>20</v>
      </c>
      <c r="I15" s="48">
        <v>40</v>
      </c>
      <c r="J15" s="48">
        <v>10</v>
      </c>
      <c r="K15" s="15">
        <v>16520</v>
      </c>
      <c r="L15" s="15">
        <f t="shared" ref="L15:L24" si="7">F15*K15</f>
        <v>1652000</v>
      </c>
      <c r="M15" s="34">
        <f t="shared" si="0"/>
        <v>1400000</v>
      </c>
      <c r="N15" s="32">
        <f t="shared" ref="N15:N23" si="8">K15/1.18</f>
        <v>14000</v>
      </c>
      <c r="P15" s="33"/>
      <c r="Q15" s="15">
        <f t="shared" si="2"/>
        <v>495600</v>
      </c>
      <c r="R15" s="15">
        <f t="shared" si="3"/>
        <v>330400</v>
      </c>
      <c r="S15" s="15">
        <f t="shared" si="4"/>
        <v>660800</v>
      </c>
      <c r="T15" s="15">
        <f t="shared" si="5"/>
        <v>165200</v>
      </c>
      <c r="U15" s="60">
        <f t="shared" si="6"/>
        <v>1652000</v>
      </c>
    </row>
    <row r="16" spans="2:21" ht="30" customHeight="1">
      <c r="B16" s="4">
        <v>7</v>
      </c>
      <c r="C16" s="24" t="s">
        <v>26</v>
      </c>
      <c r="D16" s="36" t="s">
        <v>27</v>
      </c>
      <c r="E16" s="4" t="s">
        <v>7</v>
      </c>
      <c r="F16" s="52">
        <v>161</v>
      </c>
      <c r="G16" s="48">
        <v>40</v>
      </c>
      <c r="H16" s="48">
        <v>40</v>
      </c>
      <c r="I16" s="48">
        <v>60</v>
      </c>
      <c r="J16" s="48">
        <v>21</v>
      </c>
      <c r="K16" s="15">
        <v>33866</v>
      </c>
      <c r="L16" s="15">
        <f t="shared" si="7"/>
        <v>5452426</v>
      </c>
      <c r="M16" s="34">
        <f t="shared" si="0"/>
        <v>4620700</v>
      </c>
      <c r="N16" s="32">
        <f t="shared" si="8"/>
        <v>28700</v>
      </c>
      <c r="P16" s="33"/>
      <c r="Q16" s="15">
        <f t="shared" si="2"/>
        <v>1354640</v>
      </c>
      <c r="R16" s="15">
        <f t="shared" si="3"/>
        <v>1354640</v>
      </c>
      <c r="S16" s="15">
        <f t="shared" si="4"/>
        <v>2031960</v>
      </c>
      <c r="T16" s="15">
        <f t="shared" si="5"/>
        <v>711186</v>
      </c>
      <c r="U16" s="60">
        <f t="shared" si="6"/>
        <v>5452426</v>
      </c>
    </row>
    <row r="17" spans="2:21" ht="30" customHeight="1">
      <c r="B17" s="45">
        <v>8</v>
      </c>
      <c r="C17" s="24" t="s">
        <v>28</v>
      </c>
      <c r="D17" s="36" t="s">
        <v>37</v>
      </c>
      <c r="E17" s="4" t="s">
        <v>7</v>
      </c>
      <c r="F17" s="52">
        <v>456</v>
      </c>
      <c r="G17" s="48">
        <v>100</v>
      </c>
      <c r="H17" s="48">
        <v>120</v>
      </c>
      <c r="I17" s="48">
        <v>190</v>
      </c>
      <c r="J17" s="48">
        <v>46</v>
      </c>
      <c r="K17" s="15">
        <v>84252</v>
      </c>
      <c r="L17" s="15">
        <f t="shared" si="7"/>
        <v>38418912</v>
      </c>
      <c r="M17" s="34">
        <f t="shared" si="0"/>
        <v>32558400</v>
      </c>
      <c r="N17" s="32">
        <f t="shared" si="8"/>
        <v>71400</v>
      </c>
      <c r="P17" s="33"/>
      <c r="Q17" s="15">
        <f t="shared" si="2"/>
        <v>8425200</v>
      </c>
      <c r="R17" s="15">
        <f t="shared" si="3"/>
        <v>10110240</v>
      </c>
      <c r="S17" s="15">
        <f t="shared" si="4"/>
        <v>16007880</v>
      </c>
      <c r="T17" s="15">
        <f t="shared" si="5"/>
        <v>3875592</v>
      </c>
      <c r="U17" s="60">
        <f t="shared" si="6"/>
        <v>38418912</v>
      </c>
    </row>
    <row r="18" spans="2:21" ht="30" customHeight="1">
      <c r="B18" s="4">
        <v>9</v>
      </c>
      <c r="C18" s="24" t="s">
        <v>29</v>
      </c>
      <c r="D18" s="36" t="s">
        <v>30</v>
      </c>
      <c r="E18" s="4" t="s">
        <v>7</v>
      </c>
      <c r="F18" s="52">
        <v>852</v>
      </c>
      <c r="G18" s="48">
        <v>200</v>
      </c>
      <c r="H18" s="48">
        <v>240</v>
      </c>
      <c r="I18" s="48">
        <v>360</v>
      </c>
      <c r="J18" s="48">
        <v>52</v>
      </c>
      <c r="K18" s="15">
        <v>8024</v>
      </c>
      <c r="L18" s="15">
        <f t="shared" si="7"/>
        <v>6836448</v>
      </c>
      <c r="M18" s="34">
        <f t="shared" si="0"/>
        <v>5793600</v>
      </c>
      <c r="N18" s="32">
        <f t="shared" si="8"/>
        <v>6800</v>
      </c>
      <c r="P18" s="33"/>
      <c r="Q18" s="15">
        <f t="shared" si="2"/>
        <v>1604800</v>
      </c>
      <c r="R18" s="15">
        <f t="shared" si="3"/>
        <v>1925760</v>
      </c>
      <c r="S18" s="15">
        <f t="shared" si="4"/>
        <v>2888640</v>
      </c>
      <c r="T18" s="15">
        <f t="shared" si="5"/>
        <v>417248</v>
      </c>
      <c r="U18" s="60">
        <f t="shared" si="6"/>
        <v>6836448</v>
      </c>
    </row>
    <row r="19" spans="2:21" ht="30" customHeight="1">
      <c r="B19" s="45">
        <v>10</v>
      </c>
      <c r="C19" s="24" t="s">
        <v>31</v>
      </c>
      <c r="D19" s="36" t="s">
        <v>32</v>
      </c>
      <c r="E19" s="4" t="s">
        <v>7</v>
      </c>
      <c r="F19" s="52">
        <v>379</v>
      </c>
      <c r="G19" s="48">
        <v>100</v>
      </c>
      <c r="H19" s="48">
        <v>90</v>
      </c>
      <c r="I19" s="48">
        <v>160</v>
      </c>
      <c r="J19" s="48">
        <v>29</v>
      </c>
      <c r="K19" s="15">
        <v>27848</v>
      </c>
      <c r="L19" s="15">
        <f t="shared" si="7"/>
        <v>10554392</v>
      </c>
      <c r="M19" s="34">
        <f t="shared" si="0"/>
        <v>8944400</v>
      </c>
      <c r="N19" s="32">
        <f t="shared" si="8"/>
        <v>23600</v>
      </c>
      <c r="P19" s="33"/>
      <c r="Q19" s="15">
        <f t="shared" si="2"/>
        <v>2784800</v>
      </c>
      <c r="R19" s="15">
        <f t="shared" si="3"/>
        <v>2506320</v>
      </c>
      <c r="S19" s="15">
        <f t="shared" si="4"/>
        <v>4455680</v>
      </c>
      <c r="T19" s="15">
        <f t="shared" si="5"/>
        <v>807592</v>
      </c>
      <c r="U19" s="60">
        <f t="shared" si="6"/>
        <v>10554392</v>
      </c>
    </row>
    <row r="20" spans="2:21" ht="30" customHeight="1">
      <c r="B20" s="4">
        <v>11</v>
      </c>
      <c r="C20" s="24" t="s">
        <v>44</v>
      </c>
      <c r="D20" s="47" t="s">
        <v>45</v>
      </c>
      <c r="E20" s="4" t="s">
        <v>7</v>
      </c>
      <c r="F20" s="52">
        <v>35</v>
      </c>
      <c r="G20" s="48"/>
      <c r="H20" s="48">
        <v>20</v>
      </c>
      <c r="I20" s="48">
        <v>15</v>
      </c>
      <c r="J20" s="48"/>
      <c r="K20" s="15">
        <v>89916</v>
      </c>
      <c r="L20" s="15">
        <f t="shared" si="7"/>
        <v>3147060</v>
      </c>
      <c r="M20" s="34">
        <f t="shared" si="0"/>
        <v>2667000</v>
      </c>
      <c r="N20" s="32">
        <v>76200</v>
      </c>
      <c r="P20" s="33"/>
      <c r="Q20" s="15">
        <f t="shared" si="2"/>
        <v>0</v>
      </c>
      <c r="R20" s="15">
        <f t="shared" si="3"/>
        <v>1798320</v>
      </c>
      <c r="S20" s="15">
        <f t="shared" si="4"/>
        <v>1348740</v>
      </c>
      <c r="T20" s="15">
        <f t="shared" si="5"/>
        <v>0</v>
      </c>
      <c r="U20" s="60">
        <f t="shared" si="6"/>
        <v>3147060</v>
      </c>
    </row>
    <row r="21" spans="2:21" ht="30" customHeight="1">
      <c r="B21" s="45">
        <v>12</v>
      </c>
      <c r="C21" s="24" t="s">
        <v>46</v>
      </c>
      <c r="D21" s="47" t="s">
        <v>47</v>
      </c>
      <c r="E21" s="4" t="s">
        <v>7</v>
      </c>
      <c r="F21" s="52">
        <v>8</v>
      </c>
      <c r="G21" s="48"/>
      <c r="H21" s="48">
        <v>8</v>
      </c>
      <c r="I21" s="48"/>
      <c r="J21" s="48"/>
      <c r="K21" s="15">
        <v>50740</v>
      </c>
      <c r="L21" s="15">
        <f t="shared" si="7"/>
        <v>405920</v>
      </c>
      <c r="M21" s="34">
        <f t="shared" si="0"/>
        <v>344000</v>
      </c>
      <c r="N21" s="32">
        <v>43000</v>
      </c>
      <c r="P21" s="33"/>
      <c r="Q21" s="15">
        <f t="shared" si="2"/>
        <v>0</v>
      </c>
      <c r="R21" s="15">
        <f t="shared" si="3"/>
        <v>405920</v>
      </c>
      <c r="S21" s="15">
        <f t="shared" si="4"/>
        <v>0</v>
      </c>
      <c r="T21" s="15">
        <f t="shared" si="5"/>
        <v>0</v>
      </c>
      <c r="U21" s="60">
        <f t="shared" si="6"/>
        <v>405920</v>
      </c>
    </row>
    <row r="22" spans="2:21" ht="30" customHeight="1">
      <c r="B22" s="4">
        <v>13</v>
      </c>
      <c r="C22" s="24" t="s">
        <v>34</v>
      </c>
      <c r="D22" s="36" t="s">
        <v>35</v>
      </c>
      <c r="E22" s="4" t="s">
        <v>7</v>
      </c>
      <c r="F22" s="51">
        <v>181</v>
      </c>
      <c r="G22" s="48">
        <v>51</v>
      </c>
      <c r="H22" s="48">
        <v>80</v>
      </c>
      <c r="I22" s="48">
        <v>50</v>
      </c>
      <c r="J22" s="48"/>
      <c r="K22" s="15">
        <v>2006</v>
      </c>
      <c r="L22" s="15">
        <f t="shared" si="7"/>
        <v>363086</v>
      </c>
      <c r="M22" s="34">
        <f t="shared" si="0"/>
        <v>307700</v>
      </c>
      <c r="N22" s="32">
        <f t="shared" si="8"/>
        <v>1700</v>
      </c>
      <c r="P22" s="33"/>
      <c r="Q22" s="15">
        <f t="shared" si="2"/>
        <v>102306</v>
      </c>
      <c r="R22" s="15">
        <f t="shared" si="3"/>
        <v>160480</v>
      </c>
      <c r="S22" s="15">
        <f t="shared" si="4"/>
        <v>100300</v>
      </c>
      <c r="T22" s="15">
        <f t="shared" si="5"/>
        <v>0</v>
      </c>
      <c r="U22" s="60">
        <f t="shared" si="6"/>
        <v>363086</v>
      </c>
    </row>
    <row r="23" spans="2:21" ht="30" customHeight="1">
      <c r="B23" s="45">
        <v>14</v>
      </c>
      <c r="C23" s="24" t="s">
        <v>33</v>
      </c>
      <c r="D23" s="36" t="s">
        <v>36</v>
      </c>
      <c r="E23" s="4" t="s">
        <v>7</v>
      </c>
      <c r="F23" s="50">
        <v>1600</v>
      </c>
      <c r="G23" s="48">
        <v>500</v>
      </c>
      <c r="H23" s="48">
        <v>600</v>
      </c>
      <c r="I23" s="48">
        <v>500</v>
      </c>
      <c r="J23" s="48"/>
      <c r="K23" s="15">
        <v>1003</v>
      </c>
      <c r="L23" s="15">
        <f t="shared" si="7"/>
        <v>1604800</v>
      </c>
      <c r="M23" s="34">
        <f t="shared" si="0"/>
        <v>1360000</v>
      </c>
      <c r="N23" s="32">
        <f t="shared" si="8"/>
        <v>850</v>
      </c>
      <c r="P23" s="33"/>
      <c r="Q23" s="15">
        <f t="shared" si="2"/>
        <v>501500</v>
      </c>
      <c r="R23" s="15">
        <f t="shared" si="3"/>
        <v>601800</v>
      </c>
      <c r="S23" s="15">
        <f t="shared" si="4"/>
        <v>501500</v>
      </c>
      <c r="T23" s="15">
        <f t="shared" si="5"/>
        <v>0</v>
      </c>
      <c r="U23" s="60">
        <f t="shared" si="6"/>
        <v>1604800</v>
      </c>
    </row>
    <row r="24" spans="2:21" ht="30" customHeight="1">
      <c r="B24" s="4">
        <v>15</v>
      </c>
      <c r="C24" s="24" t="s">
        <v>48</v>
      </c>
      <c r="D24" s="47" t="s">
        <v>49</v>
      </c>
      <c r="E24" s="4" t="s">
        <v>7</v>
      </c>
      <c r="F24" s="50">
        <v>341</v>
      </c>
      <c r="G24" s="48">
        <v>100</v>
      </c>
      <c r="H24" s="48">
        <v>120</v>
      </c>
      <c r="I24" s="48">
        <v>121</v>
      </c>
      <c r="J24" s="48"/>
      <c r="K24" s="15">
        <v>2596</v>
      </c>
      <c r="L24" s="15">
        <f t="shared" si="7"/>
        <v>885236</v>
      </c>
      <c r="M24" s="34">
        <f t="shared" si="0"/>
        <v>750200</v>
      </c>
      <c r="N24" s="32">
        <v>2200</v>
      </c>
      <c r="P24" s="33"/>
      <c r="Q24" s="15">
        <f t="shared" si="2"/>
        <v>259600</v>
      </c>
      <c r="R24" s="15">
        <f t="shared" si="3"/>
        <v>311520</v>
      </c>
      <c r="S24" s="15">
        <f t="shared" si="4"/>
        <v>314116</v>
      </c>
      <c r="T24" s="15">
        <f t="shared" si="5"/>
        <v>0</v>
      </c>
      <c r="U24" s="60">
        <f t="shared" si="6"/>
        <v>885236</v>
      </c>
    </row>
    <row r="25" spans="2:21" ht="21" customHeight="1">
      <c r="B25" s="6"/>
      <c r="C25" s="7"/>
      <c r="D25" s="8"/>
      <c r="E25" s="8"/>
      <c r="F25" s="8"/>
      <c r="G25" s="8"/>
      <c r="H25" s="8"/>
      <c r="I25" s="8"/>
      <c r="J25" s="8"/>
      <c r="K25" s="16" t="s">
        <v>6</v>
      </c>
      <c r="L25" s="17">
        <f>SUM(L10:L24)</f>
        <v>76099262</v>
      </c>
      <c r="M25" s="17">
        <f>SUM(M10:M24)</f>
        <v>64490900</v>
      </c>
      <c r="N25" s="5"/>
      <c r="Q25" s="15"/>
      <c r="R25" s="15"/>
      <c r="S25" s="15"/>
      <c r="T25" s="15"/>
      <c r="U25" s="15"/>
    </row>
    <row r="26" spans="2:21" ht="31.5">
      <c r="B26" s="9"/>
      <c r="C26" s="10"/>
      <c r="D26" s="10"/>
      <c r="E26" s="10"/>
      <c r="F26" s="10"/>
      <c r="G26" s="10"/>
      <c r="H26" s="10"/>
      <c r="I26" s="10"/>
      <c r="J26" s="10"/>
      <c r="K26" s="11" t="s">
        <v>8</v>
      </c>
      <c r="L26" s="12">
        <f>L25-(L25/1.18)</f>
        <v>11608362</v>
      </c>
      <c r="M26" s="35"/>
      <c r="N26" s="5"/>
      <c r="Q26" s="60">
        <f>SUM(Q10:Q25)</f>
        <v>17106106</v>
      </c>
      <c r="R26" s="60">
        <f>SUM(R10:R25)</f>
        <v>21524144</v>
      </c>
      <c r="S26" s="60">
        <f t="shared" ref="S26:T26" si="9">SUM(S10:S25)</f>
        <v>30756700</v>
      </c>
      <c r="T26" s="60">
        <f t="shared" si="9"/>
        <v>6712312</v>
      </c>
      <c r="U26" s="60">
        <f>SUM(Q26:T26)</f>
        <v>76099262</v>
      </c>
    </row>
    <row r="27" spans="2:21" ht="31.5" customHeight="1">
      <c r="B27" s="65" t="s">
        <v>66</v>
      </c>
      <c r="C27" s="66"/>
      <c r="D27" s="67"/>
      <c r="E27" s="22"/>
      <c r="F27" s="22"/>
      <c r="G27" s="49"/>
      <c r="H27" s="49"/>
      <c r="I27" s="49"/>
      <c r="J27" s="49"/>
      <c r="K27" s="22"/>
      <c r="L27" s="22"/>
      <c r="M27" s="28"/>
      <c r="N27" s="22"/>
    </row>
    <row r="28" spans="2:21" ht="31.5" customHeight="1">
      <c r="B28" s="68" t="s">
        <v>20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</row>
    <row r="29" spans="2:21" ht="31.5" customHeight="1">
      <c r="B29" s="65" t="s">
        <v>16</v>
      </c>
      <c r="C29" s="67"/>
      <c r="D29" s="18" t="s">
        <v>55</v>
      </c>
      <c r="E29" s="18"/>
      <c r="F29" s="18"/>
      <c r="K29" s="18"/>
      <c r="L29" s="18"/>
      <c r="M29" s="29"/>
      <c r="N29" s="19"/>
    </row>
    <row r="30" spans="2:21" ht="33" customHeight="1">
      <c r="B30" s="14" t="s">
        <v>9</v>
      </c>
      <c r="C30" s="13"/>
      <c r="D30" s="70" t="s">
        <v>11</v>
      </c>
      <c r="E30" s="70"/>
      <c r="F30" s="70"/>
      <c r="G30" s="70"/>
      <c r="H30" s="70"/>
      <c r="I30" s="70"/>
      <c r="J30" s="70"/>
      <c r="K30" s="70"/>
      <c r="L30" s="70"/>
      <c r="M30" s="70"/>
      <c r="N30" s="71"/>
      <c r="O30" s="2"/>
      <c r="P30" s="2"/>
      <c r="Q30" s="2"/>
      <c r="R30" s="2"/>
      <c r="S30" s="2"/>
      <c r="T30" s="2"/>
    </row>
    <row r="31" spans="2:21" ht="101.25" customHeight="1">
      <c r="B31" s="68" t="s">
        <v>10</v>
      </c>
      <c r="C31" s="68"/>
      <c r="D31" s="88" t="s">
        <v>21</v>
      </c>
      <c r="E31" s="88"/>
      <c r="F31" s="88"/>
      <c r="G31" s="88"/>
      <c r="H31" s="88"/>
      <c r="I31" s="88"/>
      <c r="J31" s="88"/>
      <c r="K31" s="88"/>
      <c r="L31" s="88"/>
      <c r="M31" s="88"/>
      <c r="N31" s="89"/>
      <c r="O31" s="3"/>
      <c r="P31" s="3"/>
      <c r="Q31" s="3"/>
      <c r="R31" s="3"/>
      <c r="S31" s="3"/>
      <c r="T31" s="3"/>
    </row>
    <row r="32" spans="2:21" ht="24" customHeight="1">
      <c r="B32" s="68" t="s">
        <v>14</v>
      </c>
      <c r="C32" s="68"/>
      <c r="D32" s="70" t="s">
        <v>22</v>
      </c>
      <c r="E32" s="70"/>
      <c r="F32" s="70"/>
      <c r="G32" s="70"/>
      <c r="H32" s="70"/>
      <c r="I32" s="70"/>
      <c r="J32" s="70"/>
      <c r="K32" s="70"/>
      <c r="L32" s="70"/>
      <c r="M32" s="70"/>
      <c r="N32" s="71"/>
      <c r="O32" s="3"/>
      <c r="P32" s="3"/>
      <c r="Q32" s="3"/>
      <c r="R32" s="3"/>
      <c r="S32" s="3"/>
      <c r="T32" s="3"/>
    </row>
    <row r="33" spans="2:14" ht="41.25" customHeight="1">
      <c r="B33" s="68" t="s">
        <v>12</v>
      </c>
      <c r="C33" s="68"/>
      <c r="D33" s="90" t="s">
        <v>71</v>
      </c>
      <c r="E33" s="90"/>
      <c r="F33" s="90"/>
      <c r="G33" s="90"/>
      <c r="H33" s="90"/>
      <c r="I33" s="90"/>
      <c r="J33" s="90"/>
      <c r="K33" s="90"/>
      <c r="L33" s="90"/>
      <c r="M33" s="90"/>
      <c r="N33" s="90"/>
    </row>
    <row r="34" spans="2:14">
      <c r="B34" s="68"/>
      <c r="C34" s="68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</row>
    <row r="35" spans="2:14" ht="15" customHeight="1">
      <c r="B35" s="68"/>
      <c r="C35" s="68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</row>
    <row r="36" spans="2:14">
      <c r="L36" s="26"/>
      <c r="M36" s="26"/>
    </row>
    <row r="37" spans="2:14">
      <c r="L37" s="26"/>
      <c r="M37" s="26"/>
      <c r="N37" s="27"/>
    </row>
    <row r="38" spans="2:14">
      <c r="L38" s="26"/>
      <c r="M38" s="26"/>
    </row>
    <row r="39" spans="2:14">
      <c r="L39" s="26"/>
      <c r="M39" s="26"/>
      <c r="N39" s="27"/>
    </row>
    <row r="40" spans="2:14">
      <c r="L40" s="26"/>
      <c r="M40" s="26"/>
    </row>
    <row r="41" spans="2:14">
      <c r="L41" s="26"/>
      <c r="M41" s="26"/>
    </row>
  </sheetData>
  <mergeCells count="24">
    <mergeCell ref="B28:N28"/>
    <mergeCell ref="B27:D27"/>
    <mergeCell ref="L4:N4"/>
    <mergeCell ref="L3:N3"/>
    <mergeCell ref="F7:F8"/>
    <mergeCell ref="N7:N8"/>
    <mergeCell ref="B9:F9"/>
    <mergeCell ref="K9:L9"/>
    <mergeCell ref="B6:L6"/>
    <mergeCell ref="B7:B8"/>
    <mergeCell ref="C4:K4"/>
    <mergeCell ref="C7:E7"/>
    <mergeCell ref="K7:K8"/>
    <mergeCell ref="L7:L8"/>
    <mergeCell ref="M7:M8"/>
    <mergeCell ref="G7:J7"/>
    <mergeCell ref="B33:C35"/>
    <mergeCell ref="D33:N35"/>
    <mergeCell ref="B29:C29"/>
    <mergeCell ref="D32:N32"/>
    <mergeCell ref="B32:C32"/>
    <mergeCell ref="B31:C31"/>
    <mergeCell ref="D31:N31"/>
    <mergeCell ref="D30:N30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41"/>
  <sheetViews>
    <sheetView topLeftCell="A19" zoomScale="85" zoomScaleNormal="85" workbookViewId="0">
      <selection activeCell="D33" sqref="D33:M35"/>
    </sheetView>
  </sheetViews>
  <sheetFormatPr defaultRowHeight="12.75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6" width="12.85546875" style="1" customWidth="1"/>
    <col min="7" max="9" width="12.7109375" style="1" customWidth="1"/>
    <col min="10" max="10" width="14" style="1" customWidth="1"/>
    <col min="11" max="11" width="22.7109375" style="1" bestFit="1" customWidth="1"/>
    <col min="12" max="12" width="25.85546875" style="1" bestFit="1" customWidth="1"/>
    <col min="13" max="13" width="23.42578125" style="1" customWidth="1"/>
    <col min="14" max="14" width="9.140625" style="1"/>
    <col min="15" max="15" width="12.140625" style="1" customWidth="1"/>
    <col min="16" max="18" width="15.7109375" style="1" bestFit="1" customWidth="1"/>
    <col min="19" max="19" width="17" style="1" bestFit="1" customWidth="1"/>
    <col min="20" max="16384" width="9.140625" style="1"/>
  </cols>
  <sheetData>
    <row r="1" spans="2:19" ht="5.25" customHeight="1"/>
    <row r="2" spans="2:19" ht="5.25" customHeight="1"/>
    <row r="3" spans="2:19" ht="21" customHeight="1">
      <c r="K3" s="72" t="s">
        <v>13</v>
      </c>
      <c r="L3" s="72"/>
      <c r="M3" s="72"/>
    </row>
    <row r="4" spans="2:19" ht="30" customHeight="1">
      <c r="C4" s="73" t="s">
        <v>64</v>
      </c>
      <c r="D4" s="73"/>
      <c r="E4" s="73"/>
      <c r="F4" s="73"/>
      <c r="G4" s="73"/>
      <c r="H4" s="73"/>
      <c r="I4" s="73"/>
      <c r="J4" s="73"/>
      <c r="K4" s="74"/>
      <c r="L4" s="74"/>
      <c r="M4" s="74"/>
    </row>
    <row r="5" spans="2:19" ht="23.25">
      <c r="C5" s="23"/>
      <c r="D5" s="23"/>
      <c r="E5" s="23"/>
      <c r="F5" s="23"/>
      <c r="G5" s="23"/>
      <c r="H5" s="23"/>
      <c r="I5" s="23"/>
      <c r="J5" s="23"/>
    </row>
    <row r="6" spans="2:19" ht="20.25">
      <c r="B6" s="75"/>
      <c r="C6" s="75"/>
      <c r="D6" s="75"/>
      <c r="E6" s="75"/>
      <c r="F6" s="75"/>
      <c r="G6" s="76"/>
      <c r="H6" s="76"/>
      <c r="I6" s="76"/>
      <c r="J6" s="76"/>
      <c r="K6" s="76"/>
      <c r="L6" s="44"/>
    </row>
    <row r="7" spans="2:19" ht="34.5" customHeight="1">
      <c r="B7" s="77" t="s">
        <v>18</v>
      </c>
      <c r="C7" s="79" t="s">
        <v>3</v>
      </c>
      <c r="D7" s="80"/>
      <c r="E7" s="81"/>
      <c r="F7" s="77" t="s">
        <v>4</v>
      </c>
      <c r="G7" s="82" t="s">
        <v>38</v>
      </c>
      <c r="H7" s="83"/>
      <c r="I7" s="91"/>
      <c r="J7" s="84" t="s">
        <v>0</v>
      </c>
      <c r="K7" s="84" t="s">
        <v>15</v>
      </c>
      <c r="L7" s="77" t="s">
        <v>19</v>
      </c>
      <c r="M7" s="77" t="s">
        <v>5</v>
      </c>
    </row>
    <row r="8" spans="2:19" ht="84.75" customHeight="1">
      <c r="B8" s="78"/>
      <c r="C8" s="4" t="s">
        <v>2</v>
      </c>
      <c r="D8" s="40" t="s">
        <v>1</v>
      </c>
      <c r="E8" s="46" t="s">
        <v>17</v>
      </c>
      <c r="F8" s="78"/>
      <c r="G8" s="41" t="s">
        <v>69</v>
      </c>
      <c r="H8" s="41" t="s">
        <v>70</v>
      </c>
      <c r="I8" s="41" t="s">
        <v>54</v>
      </c>
      <c r="J8" s="84"/>
      <c r="K8" s="84"/>
      <c r="L8" s="85"/>
      <c r="M8" s="78"/>
      <c r="P8" s="58" t="s">
        <v>69</v>
      </c>
      <c r="Q8" s="58" t="s">
        <v>70</v>
      </c>
      <c r="R8" s="58" t="s">
        <v>54</v>
      </c>
      <c r="S8" s="58">
        <v>2014</v>
      </c>
    </row>
    <row r="9" spans="2:19" ht="14.25" customHeight="1">
      <c r="B9" s="86"/>
      <c r="C9" s="87"/>
      <c r="D9" s="87"/>
      <c r="E9" s="87"/>
      <c r="F9" s="87"/>
      <c r="G9" s="42"/>
      <c r="H9" s="42"/>
      <c r="I9" s="42"/>
      <c r="J9" s="64"/>
      <c r="K9" s="64"/>
      <c r="L9" s="43"/>
      <c r="M9" s="5"/>
    </row>
    <row r="10" spans="2:19" ht="30" customHeight="1">
      <c r="B10" s="4">
        <v>1</v>
      </c>
      <c r="C10" s="24" t="s">
        <v>39</v>
      </c>
      <c r="D10" s="47" t="s">
        <v>43</v>
      </c>
      <c r="E10" s="4" t="s">
        <v>7</v>
      </c>
      <c r="F10" s="56">
        <v>9</v>
      </c>
      <c r="G10" s="48"/>
      <c r="H10" s="48"/>
      <c r="I10" s="48">
        <v>9</v>
      </c>
      <c r="J10" s="15">
        <v>7552</v>
      </c>
      <c r="K10" s="15">
        <f>F10*J10</f>
        <v>67968</v>
      </c>
      <c r="L10" s="34">
        <f t="shared" ref="L10:L24" si="0">K10/1.18</f>
        <v>57600</v>
      </c>
      <c r="M10" s="32">
        <v>6400</v>
      </c>
      <c r="O10" s="33"/>
      <c r="P10" s="34">
        <f>J10*G10</f>
        <v>0</v>
      </c>
      <c r="Q10" s="34">
        <f>J10*H10</f>
        <v>0</v>
      </c>
      <c r="R10" s="34">
        <f>J10*I10</f>
        <v>67968</v>
      </c>
      <c r="S10" s="61">
        <f>SUM(P10:R10)</f>
        <v>67968</v>
      </c>
    </row>
    <row r="11" spans="2:19" ht="30" customHeight="1">
      <c r="B11" s="45">
        <v>2</v>
      </c>
      <c r="C11" s="24" t="s">
        <v>41</v>
      </c>
      <c r="D11" s="47" t="s">
        <v>42</v>
      </c>
      <c r="E11" s="4" t="s">
        <v>7</v>
      </c>
      <c r="F11" s="56">
        <v>7</v>
      </c>
      <c r="G11" s="48"/>
      <c r="H11" s="48"/>
      <c r="I11" s="48">
        <v>7</v>
      </c>
      <c r="J11" s="15">
        <v>7552</v>
      </c>
      <c r="K11" s="15">
        <f t="shared" ref="K11:K13" si="1">F11*J11</f>
        <v>52864</v>
      </c>
      <c r="L11" s="34">
        <f t="shared" si="0"/>
        <v>44800</v>
      </c>
      <c r="M11" s="32">
        <v>6400</v>
      </c>
      <c r="O11" s="33"/>
      <c r="P11" s="34">
        <f t="shared" ref="P11:P24" si="2">J11*G11</f>
        <v>0</v>
      </c>
      <c r="Q11" s="34">
        <f t="shared" ref="Q11:Q24" si="3">J11*H11</f>
        <v>0</v>
      </c>
      <c r="R11" s="34">
        <f t="shared" ref="R11:R24" si="4">J11*I11</f>
        <v>52864</v>
      </c>
      <c r="S11" s="61">
        <f t="shared" ref="S11:S24" si="5">SUM(P11:R11)</f>
        <v>52864</v>
      </c>
    </row>
    <row r="12" spans="2:19" ht="30" customHeight="1">
      <c r="B12" s="4">
        <v>3</v>
      </c>
      <c r="C12" s="24" t="s">
        <v>50</v>
      </c>
      <c r="D12" s="47" t="s">
        <v>40</v>
      </c>
      <c r="E12" s="4" t="s">
        <v>7</v>
      </c>
      <c r="F12" s="56">
        <v>7</v>
      </c>
      <c r="G12" s="48"/>
      <c r="H12" s="48"/>
      <c r="I12" s="48">
        <v>7</v>
      </c>
      <c r="J12" s="15">
        <v>29972</v>
      </c>
      <c r="K12" s="15">
        <f t="shared" si="1"/>
        <v>209804</v>
      </c>
      <c r="L12" s="34">
        <f t="shared" si="0"/>
        <v>177800</v>
      </c>
      <c r="M12" s="32">
        <v>25400</v>
      </c>
      <c r="O12" s="33"/>
      <c r="P12" s="34">
        <f t="shared" si="2"/>
        <v>0</v>
      </c>
      <c r="Q12" s="34">
        <f t="shared" si="3"/>
        <v>0</v>
      </c>
      <c r="R12" s="34">
        <f t="shared" si="4"/>
        <v>209804</v>
      </c>
      <c r="S12" s="61">
        <f t="shared" si="5"/>
        <v>209804</v>
      </c>
    </row>
    <row r="13" spans="2:19" ht="30" customHeight="1">
      <c r="B13" s="45">
        <v>4</v>
      </c>
      <c r="C13" s="24" t="s">
        <v>51</v>
      </c>
      <c r="D13" s="47" t="s">
        <v>53</v>
      </c>
      <c r="E13" s="4" t="s">
        <v>7</v>
      </c>
      <c r="F13" s="56">
        <v>1</v>
      </c>
      <c r="G13" s="48"/>
      <c r="H13" s="48"/>
      <c r="I13" s="48">
        <v>1</v>
      </c>
      <c r="J13" s="15">
        <v>21594</v>
      </c>
      <c r="K13" s="15">
        <f t="shared" si="1"/>
        <v>21594</v>
      </c>
      <c r="L13" s="34">
        <f t="shared" si="0"/>
        <v>18300</v>
      </c>
      <c r="M13" s="32">
        <v>18300</v>
      </c>
      <c r="O13" s="33"/>
      <c r="P13" s="34">
        <f t="shared" si="2"/>
        <v>0</v>
      </c>
      <c r="Q13" s="34">
        <f t="shared" si="3"/>
        <v>0</v>
      </c>
      <c r="R13" s="34">
        <f t="shared" si="4"/>
        <v>21594</v>
      </c>
      <c r="S13" s="61">
        <f t="shared" si="5"/>
        <v>21594</v>
      </c>
    </row>
    <row r="14" spans="2:19" ht="30" customHeight="1">
      <c r="B14" s="4">
        <v>5</v>
      </c>
      <c r="C14" s="24" t="s">
        <v>23</v>
      </c>
      <c r="D14" s="47" t="s">
        <v>24</v>
      </c>
      <c r="E14" s="4" t="s">
        <v>7</v>
      </c>
      <c r="F14" s="56">
        <v>2</v>
      </c>
      <c r="G14" s="48"/>
      <c r="H14" s="48"/>
      <c r="I14" s="48">
        <v>2</v>
      </c>
      <c r="J14" s="15">
        <v>27848</v>
      </c>
      <c r="K14" s="15">
        <f>F14*J14</f>
        <v>55696</v>
      </c>
      <c r="L14" s="34">
        <f t="shared" si="0"/>
        <v>47200</v>
      </c>
      <c r="M14" s="32">
        <f>J14/1.18</f>
        <v>23600</v>
      </c>
      <c r="O14" s="33"/>
      <c r="P14" s="34">
        <f t="shared" si="2"/>
        <v>0</v>
      </c>
      <c r="Q14" s="34">
        <f t="shared" si="3"/>
        <v>0</v>
      </c>
      <c r="R14" s="34">
        <f t="shared" si="4"/>
        <v>55696</v>
      </c>
      <c r="S14" s="61">
        <f t="shared" si="5"/>
        <v>55696</v>
      </c>
    </row>
    <row r="15" spans="2:19" ht="30" customHeight="1">
      <c r="B15" s="45">
        <v>6</v>
      </c>
      <c r="C15" s="24" t="s">
        <v>52</v>
      </c>
      <c r="D15" s="47" t="s">
        <v>25</v>
      </c>
      <c r="E15" s="4" t="s">
        <v>7</v>
      </c>
      <c r="F15" s="56">
        <v>1</v>
      </c>
      <c r="G15" s="48"/>
      <c r="H15" s="48"/>
      <c r="I15" s="48">
        <v>1</v>
      </c>
      <c r="J15" s="15">
        <v>16520</v>
      </c>
      <c r="K15" s="15">
        <f t="shared" ref="K15:K24" si="6">F15*J15</f>
        <v>16520</v>
      </c>
      <c r="L15" s="34">
        <f t="shared" si="0"/>
        <v>14000</v>
      </c>
      <c r="M15" s="32">
        <f t="shared" ref="M15:M23" si="7">J15/1.18</f>
        <v>14000</v>
      </c>
      <c r="O15" s="33"/>
      <c r="P15" s="34">
        <f t="shared" si="2"/>
        <v>0</v>
      </c>
      <c r="Q15" s="34">
        <f t="shared" si="3"/>
        <v>0</v>
      </c>
      <c r="R15" s="34">
        <f t="shared" si="4"/>
        <v>16520</v>
      </c>
      <c r="S15" s="61">
        <f t="shared" si="5"/>
        <v>16520</v>
      </c>
    </row>
    <row r="16" spans="2:19" ht="30" customHeight="1">
      <c r="B16" s="4">
        <v>7</v>
      </c>
      <c r="C16" s="24" t="s">
        <v>26</v>
      </c>
      <c r="D16" s="47" t="s">
        <v>27</v>
      </c>
      <c r="E16" s="4" t="s">
        <v>7</v>
      </c>
      <c r="F16" s="56">
        <v>17</v>
      </c>
      <c r="G16" s="48">
        <v>7</v>
      </c>
      <c r="H16" s="48"/>
      <c r="I16" s="48">
        <v>10</v>
      </c>
      <c r="J16" s="15">
        <v>33866</v>
      </c>
      <c r="K16" s="15">
        <f t="shared" si="6"/>
        <v>575722</v>
      </c>
      <c r="L16" s="34">
        <f t="shared" si="0"/>
        <v>487900</v>
      </c>
      <c r="M16" s="32">
        <f t="shared" si="7"/>
        <v>28700</v>
      </c>
      <c r="O16" s="33"/>
      <c r="P16" s="34">
        <f t="shared" si="2"/>
        <v>237062</v>
      </c>
      <c r="Q16" s="34">
        <f t="shared" si="3"/>
        <v>0</v>
      </c>
      <c r="R16" s="34">
        <f t="shared" si="4"/>
        <v>338660</v>
      </c>
      <c r="S16" s="61">
        <f t="shared" si="5"/>
        <v>575722</v>
      </c>
    </row>
    <row r="17" spans="2:19" ht="30" customHeight="1">
      <c r="B17" s="45">
        <v>8</v>
      </c>
      <c r="C17" s="24" t="s">
        <v>28</v>
      </c>
      <c r="D17" s="47" t="s">
        <v>37</v>
      </c>
      <c r="E17" s="4" t="s">
        <v>7</v>
      </c>
      <c r="F17" s="56">
        <v>29</v>
      </c>
      <c r="G17" s="48">
        <v>10</v>
      </c>
      <c r="H17" s="48">
        <v>10</v>
      </c>
      <c r="I17" s="48">
        <v>9</v>
      </c>
      <c r="J17" s="15">
        <v>84252</v>
      </c>
      <c r="K17" s="15">
        <f t="shared" si="6"/>
        <v>2443308</v>
      </c>
      <c r="L17" s="34">
        <f t="shared" si="0"/>
        <v>2070600</v>
      </c>
      <c r="M17" s="32">
        <f t="shared" si="7"/>
        <v>71400</v>
      </c>
      <c r="O17" s="33"/>
      <c r="P17" s="34">
        <f t="shared" si="2"/>
        <v>842520</v>
      </c>
      <c r="Q17" s="34">
        <f t="shared" si="3"/>
        <v>842520</v>
      </c>
      <c r="R17" s="34">
        <f t="shared" si="4"/>
        <v>758268</v>
      </c>
      <c r="S17" s="61">
        <f t="shared" si="5"/>
        <v>2443308</v>
      </c>
    </row>
    <row r="18" spans="2:19" ht="30" customHeight="1">
      <c r="B18" s="4">
        <v>9</v>
      </c>
      <c r="C18" s="24" t="s">
        <v>29</v>
      </c>
      <c r="D18" s="47" t="s">
        <v>30</v>
      </c>
      <c r="E18" s="4" t="s">
        <v>7</v>
      </c>
      <c r="F18" s="56">
        <v>0</v>
      </c>
      <c r="G18" s="48"/>
      <c r="H18" s="48"/>
      <c r="I18" s="48"/>
      <c r="J18" s="15">
        <v>8024</v>
      </c>
      <c r="K18" s="15">
        <f t="shared" si="6"/>
        <v>0</v>
      </c>
      <c r="L18" s="34">
        <f t="shared" si="0"/>
        <v>0</v>
      </c>
      <c r="M18" s="32">
        <f t="shared" si="7"/>
        <v>6800</v>
      </c>
      <c r="O18" s="33"/>
      <c r="P18" s="34">
        <f t="shared" si="2"/>
        <v>0</v>
      </c>
      <c r="Q18" s="34">
        <f t="shared" si="3"/>
        <v>0</v>
      </c>
      <c r="R18" s="34">
        <f t="shared" si="4"/>
        <v>0</v>
      </c>
      <c r="S18" s="61">
        <f t="shared" si="5"/>
        <v>0</v>
      </c>
    </row>
    <row r="19" spans="2:19" ht="30" customHeight="1">
      <c r="B19" s="45">
        <v>10</v>
      </c>
      <c r="C19" s="24" t="s">
        <v>31</v>
      </c>
      <c r="D19" s="47" t="s">
        <v>32</v>
      </c>
      <c r="E19" s="4" t="s">
        <v>7</v>
      </c>
      <c r="F19" s="56">
        <v>32</v>
      </c>
      <c r="G19" s="48">
        <v>10</v>
      </c>
      <c r="H19" s="48">
        <v>12</v>
      </c>
      <c r="I19" s="48">
        <v>10</v>
      </c>
      <c r="J19" s="15">
        <v>27848</v>
      </c>
      <c r="K19" s="15">
        <f t="shared" si="6"/>
        <v>891136</v>
      </c>
      <c r="L19" s="34">
        <f t="shared" si="0"/>
        <v>755200</v>
      </c>
      <c r="M19" s="32">
        <f t="shared" si="7"/>
        <v>23600</v>
      </c>
      <c r="O19" s="33"/>
      <c r="P19" s="34">
        <f t="shared" si="2"/>
        <v>278480</v>
      </c>
      <c r="Q19" s="34">
        <f t="shared" si="3"/>
        <v>334176</v>
      </c>
      <c r="R19" s="34">
        <f t="shared" si="4"/>
        <v>278480</v>
      </c>
      <c r="S19" s="61">
        <f t="shared" si="5"/>
        <v>891136</v>
      </c>
    </row>
    <row r="20" spans="2:19" ht="30" customHeight="1">
      <c r="B20" s="4">
        <v>11</v>
      </c>
      <c r="C20" s="24" t="s">
        <v>44</v>
      </c>
      <c r="D20" s="47" t="s">
        <v>45</v>
      </c>
      <c r="E20" s="4" t="s">
        <v>7</v>
      </c>
      <c r="F20" s="56">
        <v>51</v>
      </c>
      <c r="G20" s="48">
        <v>20</v>
      </c>
      <c r="H20" s="48">
        <v>31</v>
      </c>
      <c r="I20" s="48">
        <v>0</v>
      </c>
      <c r="J20" s="15">
        <v>89916</v>
      </c>
      <c r="K20" s="15">
        <f t="shared" si="6"/>
        <v>4585716</v>
      </c>
      <c r="L20" s="34">
        <f t="shared" si="0"/>
        <v>3886200</v>
      </c>
      <c r="M20" s="32">
        <v>76200</v>
      </c>
      <c r="O20" s="33"/>
      <c r="P20" s="34">
        <f t="shared" si="2"/>
        <v>1798320</v>
      </c>
      <c r="Q20" s="34">
        <f t="shared" si="3"/>
        <v>2787396</v>
      </c>
      <c r="R20" s="34">
        <f t="shared" si="4"/>
        <v>0</v>
      </c>
      <c r="S20" s="61">
        <f t="shared" si="5"/>
        <v>4585716</v>
      </c>
    </row>
    <row r="21" spans="2:19" ht="30" customHeight="1">
      <c r="B21" s="45">
        <v>12</v>
      </c>
      <c r="C21" s="24" t="s">
        <v>46</v>
      </c>
      <c r="D21" s="47" t="s">
        <v>47</v>
      </c>
      <c r="E21" s="4" t="s">
        <v>7</v>
      </c>
      <c r="F21" s="56">
        <v>39</v>
      </c>
      <c r="G21" s="48">
        <v>20</v>
      </c>
      <c r="H21" s="48">
        <v>19</v>
      </c>
      <c r="I21" s="48">
        <v>0</v>
      </c>
      <c r="J21" s="15">
        <v>50740</v>
      </c>
      <c r="K21" s="15">
        <f t="shared" si="6"/>
        <v>1978860</v>
      </c>
      <c r="L21" s="34">
        <f t="shared" si="0"/>
        <v>1677000</v>
      </c>
      <c r="M21" s="32">
        <v>43000</v>
      </c>
      <c r="O21" s="33"/>
      <c r="P21" s="34">
        <f t="shared" si="2"/>
        <v>1014800</v>
      </c>
      <c r="Q21" s="34">
        <f t="shared" si="3"/>
        <v>964060</v>
      </c>
      <c r="R21" s="34">
        <f t="shared" si="4"/>
        <v>0</v>
      </c>
      <c r="S21" s="61">
        <f t="shared" si="5"/>
        <v>1978860</v>
      </c>
    </row>
    <row r="22" spans="2:19" ht="30" customHeight="1">
      <c r="B22" s="4">
        <v>13</v>
      </c>
      <c r="C22" s="24" t="s">
        <v>34</v>
      </c>
      <c r="D22" s="47" t="s">
        <v>35</v>
      </c>
      <c r="E22" s="4" t="s">
        <v>7</v>
      </c>
      <c r="F22" s="56">
        <v>4</v>
      </c>
      <c r="G22" s="48">
        <v>0</v>
      </c>
      <c r="H22" s="48">
        <v>4</v>
      </c>
      <c r="I22" s="48">
        <v>0</v>
      </c>
      <c r="J22" s="15">
        <v>2006</v>
      </c>
      <c r="K22" s="15">
        <f t="shared" si="6"/>
        <v>8024</v>
      </c>
      <c r="L22" s="34">
        <f t="shared" si="0"/>
        <v>6800</v>
      </c>
      <c r="M22" s="32">
        <f t="shared" si="7"/>
        <v>1700</v>
      </c>
      <c r="O22" s="33"/>
      <c r="P22" s="34">
        <f t="shared" si="2"/>
        <v>0</v>
      </c>
      <c r="Q22" s="34">
        <f t="shared" si="3"/>
        <v>8024</v>
      </c>
      <c r="R22" s="34">
        <f t="shared" si="4"/>
        <v>0</v>
      </c>
      <c r="S22" s="61">
        <f t="shared" si="5"/>
        <v>8024</v>
      </c>
    </row>
    <row r="23" spans="2:19" ht="30" customHeight="1">
      <c r="B23" s="45">
        <v>14</v>
      </c>
      <c r="C23" s="24" t="s">
        <v>33</v>
      </c>
      <c r="D23" s="47" t="s">
        <v>36</v>
      </c>
      <c r="E23" s="4" t="s">
        <v>7</v>
      </c>
      <c r="F23" s="56">
        <v>40</v>
      </c>
      <c r="G23" s="48">
        <v>0</v>
      </c>
      <c r="H23" s="48">
        <v>0</v>
      </c>
      <c r="I23" s="48">
        <v>40</v>
      </c>
      <c r="J23" s="15">
        <v>1003</v>
      </c>
      <c r="K23" s="15">
        <f t="shared" si="6"/>
        <v>40120</v>
      </c>
      <c r="L23" s="34">
        <f t="shared" si="0"/>
        <v>34000</v>
      </c>
      <c r="M23" s="32">
        <f t="shared" si="7"/>
        <v>850</v>
      </c>
      <c r="O23" s="33"/>
      <c r="P23" s="34">
        <f t="shared" si="2"/>
        <v>0</v>
      </c>
      <c r="Q23" s="34">
        <f t="shared" si="3"/>
        <v>0</v>
      </c>
      <c r="R23" s="34">
        <f t="shared" si="4"/>
        <v>40120</v>
      </c>
      <c r="S23" s="61">
        <f t="shared" si="5"/>
        <v>40120</v>
      </c>
    </row>
    <row r="24" spans="2:19" ht="30" customHeight="1">
      <c r="B24" s="4">
        <v>15</v>
      </c>
      <c r="C24" s="24" t="s">
        <v>48</v>
      </c>
      <c r="D24" s="47" t="s">
        <v>49</v>
      </c>
      <c r="E24" s="4" t="s">
        <v>7</v>
      </c>
      <c r="F24" s="56">
        <v>22</v>
      </c>
      <c r="G24" s="48">
        <v>0</v>
      </c>
      <c r="H24" s="48">
        <v>0</v>
      </c>
      <c r="I24" s="48">
        <v>22</v>
      </c>
      <c r="J24" s="15">
        <v>2596</v>
      </c>
      <c r="K24" s="15">
        <f t="shared" si="6"/>
        <v>57112</v>
      </c>
      <c r="L24" s="34">
        <f t="shared" si="0"/>
        <v>48400</v>
      </c>
      <c r="M24" s="32">
        <v>2200</v>
      </c>
      <c r="O24" s="33"/>
      <c r="P24" s="34">
        <f t="shared" si="2"/>
        <v>0</v>
      </c>
      <c r="Q24" s="34">
        <f t="shared" si="3"/>
        <v>0</v>
      </c>
      <c r="R24" s="34">
        <f t="shared" si="4"/>
        <v>57112</v>
      </c>
      <c r="S24" s="61">
        <f t="shared" si="5"/>
        <v>57112</v>
      </c>
    </row>
    <row r="25" spans="2:19" ht="21" customHeight="1">
      <c r="B25" s="6"/>
      <c r="C25" s="7"/>
      <c r="D25" s="8"/>
      <c r="E25" s="8"/>
      <c r="F25" s="8"/>
      <c r="G25" s="8"/>
      <c r="H25" s="8"/>
      <c r="I25" s="8"/>
      <c r="J25" s="16" t="s">
        <v>6</v>
      </c>
      <c r="K25" s="17">
        <f>SUM(K10:K24)</f>
        <v>11004444</v>
      </c>
      <c r="L25" s="17">
        <f>SUM(L10:L24)</f>
        <v>9325800</v>
      </c>
      <c r="M25" s="5"/>
      <c r="P25" s="34"/>
      <c r="Q25" s="34"/>
      <c r="R25" s="34"/>
      <c r="S25" s="61"/>
    </row>
    <row r="26" spans="2:19" ht="31.5">
      <c r="B26" s="9"/>
      <c r="C26" s="10"/>
      <c r="D26" s="10"/>
      <c r="E26" s="10"/>
      <c r="F26" s="10"/>
      <c r="G26" s="10"/>
      <c r="H26" s="10"/>
      <c r="I26" s="10"/>
      <c r="J26" s="11" t="s">
        <v>8</v>
      </c>
      <c r="K26" s="12">
        <f>K25-(K25/1.18)</f>
        <v>1678644</v>
      </c>
      <c r="L26" s="35"/>
      <c r="M26" s="5"/>
      <c r="P26" s="61">
        <f>SUM(P10:P25)</f>
        <v>4171182</v>
      </c>
      <c r="Q26" s="61">
        <f t="shared" ref="Q26:R26" si="8">SUM(Q10:Q25)</f>
        <v>4936176</v>
      </c>
      <c r="R26" s="61">
        <f t="shared" si="8"/>
        <v>1897086</v>
      </c>
      <c r="S26" s="61">
        <f>SUM(P26:R26)</f>
        <v>11004444</v>
      </c>
    </row>
    <row r="27" spans="2:19" ht="31.5" customHeight="1">
      <c r="B27" s="65" t="s">
        <v>67</v>
      </c>
      <c r="C27" s="66"/>
      <c r="D27" s="67"/>
      <c r="E27" s="37"/>
      <c r="F27" s="37"/>
      <c r="G27" s="49"/>
      <c r="H27" s="49"/>
      <c r="I27" s="49"/>
      <c r="J27" s="37"/>
      <c r="K27" s="37"/>
      <c r="L27" s="37"/>
      <c r="M27" s="37"/>
    </row>
    <row r="28" spans="2:19" ht="31.5" customHeight="1">
      <c r="B28" s="68" t="s">
        <v>20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P28" s="1">
        <v>64440000</v>
      </c>
      <c r="R28" s="27">
        <f>L25+P28</f>
        <v>73765800</v>
      </c>
    </row>
    <row r="29" spans="2:19" ht="31.5" customHeight="1">
      <c r="B29" s="65" t="s">
        <v>16</v>
      </c>
      <c r="C29" s="67"/>
      <c r="D29" s="38" t="s">
        <v>55</v>
      </c>
      <c r="E29" s="38"/>
      <c r="F29" s="38"/>
      <c r="J29" s="38"/>
      <c r="K29" s="38"/>
      <c r="L29" s="38"/>
      <c r="M29" s="39"/>
    </row>
    <row r="30" spans="2:19" ht="33" customHeight="1">
      <c r="B30" s="14" t="s">
        <v>9</v>
      </c>
      <c r="C30" s="13"/>
      <c r="D30" s="70" t="s">
        <v>11</v>
      </c>
      <c r="E30" s="70"/>
      <c r="F30" s="70"/>
      <c r="G30" s="70"/>
      <c r="H30" s="70"/>
      <c r="I30" s="70"/>
      <c r="J30" s="70"/>
      <c r="K30" s="70"/>
      <c r="L30" s="70"/>
      <c r="M30" s="71"/>
      <c r="N30" s="2"/>
      <c r="O30" s="2"/>
      <c r="P30" s="2"/>
      <c r="Q30" s="2"/>
      <c r="R30" s="2"/>
    </row>
    <row r="31" spans="2:19" ht="101.25" customHeight="1">
      <c r="B31" s="68" t="s">
        <v>10</v>
      </c>
      <c r="C31" s="68"/>
      <c r="D31" s="88" t="s">
        <v>21</v>
      </c>
      <c r="E31" s="88"/>
      <c r="F31" s="88"/>
      <c r="G31" s="88"/>
      <c r="H31" s="88"/>
      <c r="I31" s="88"/>
      <c r="J31" s="88"/>
      <c r="K31" s="88"/>
      <c r="L31" s="88"/>
      <c r="M31" s="89"/>
      <c r="N31" s="3"/>
      <c r="O31" s="3"/>
      <c r="P31" s="3"/>
      <c r="Q31" s="3"/>
      <c r="R31" s="3"/>
    </row>
    <row r="32" spans="2:19" ht="24" customHeight="1">
      <c r="B32" s="68" t="s">
        <v>14</v>
      </c>
      <c r="C32" s="68"/>
      <c r="D32" s="70" t="s">
        <v>22</v>
      </c>
      <c r="E32" s="70"/>
      <c r="F32" s="70"/>
      <c r="G32" s="70"/>
      <c r="H32" s="70"/>
      <c r="I32" s="70"/>
      <c r="J32" s="70"/>
      <c r="K32" s="70"/>
      <c r="L32" s="70"/>
      <c r="M32" s="71"/>
      <c r="N32" s="3"/>
      <c r="O32" s="3"/>
      <c r="P32" s="3"/>
      <c r="Q32" s="3"/>
      <c r="R32" s="3"/>
    </row>
    <row r="33" spans="2:13" ht="41.25" customHeight="1">
      <c r="B33" s="68" t="s">
        <v>12</v>
      </c>
      <c r="C33" s="68"/>
      <c r="D33" s="90" t="s">
        <v>72</v>
      </c>
      <c r="E33" s="90"/>
      <c r="F33" s="90"/>
      <c r="G33" s="90"/>
      <c r="H33" s="90"/>
      <c r="I33" s="90"/>
      <c r="J33" s="90"/>
      <c r="K33" s="90"/>
      <c r="L33" s="90"/>
      <c r="M33" s="90"/>
    </row>
    <row r="34" spans="2:13">
      <c r="B34" s="68"/>
      <c r="C34" s="68"/>
      <c r="D34" s="90"/>
      <c r="E34" s="90"/>
      <c r="F34" s="90"/>
      <c r="G34" s="90"/>
      <c r="H34" s="90"/>
      <c r="I34" s="90"/>
      <c r="J34" s="90"/>
      <c r="K34" s="90"/>
      <c r="L34" s="90"/>
      <c r="M34" s="90"/>
    </row>
    <row r="35" spans="2:13" ht="15" customHeight="1">
      <c r="B35" s="68"/>
      <c r="C35" s="68"/>
      <c r="D35" s="90"/>
      <c r="E35" s="90"/>
      <c r="F35" s="90"/>
      <c r="G35" s="90"/>
      <c r="H35" s="90"/>
      <c r="I35" s="90"/>
      <c r="J35" s="90"/>
      <c r="K35" s="90"/>
      <c r="L35" s="90"/>
      <c r="M35" s="90"/>
    </row>
    <row r="36" spans="2:13">
      <c r="K36" s="26"/>
      <c r="L36" s="26"/>
    </row>
    <row r="37" spans="2:13">
      <c r="K37" s="26"/>
      <c r="L37" s="26"/>
      <c r="M37" s="27"/>
    </row>
    <row r="38" spans="2:13">
      <c r="K38" s="26"/>
      <c r="L38" s="26"/>
    </row>
    <row r="39" spans="2:13">
      <c r="K39" s="26"/>
      <c r="L39" s="26"/>
      <c r="M39" s="27"/>
    </row>
    <row r="40" spans="2:13">
      <c r="K40" s="26"/>
      <c r="L40" s="26"/>
    </row>
    <row r="41" spans="2:13">
      <c r="K41" s="26"/>
      <c r="L41" s="26"/>
    </row>
  </sheetData>
  <mergeCells count="24">
    <mergeCell ref="B33:C35"/>
    <mergeCell ref="D33:M35"/>
    <mergeCell ref="B29:C29"/>
    <mergeCell ref="D30:M30"/>
    <mergeCell ref="B31:C31"/>
    <mergeCell ref="D31:M31"/>
    <mergeCell ref="B32:C32"/>
    <mergeCell ref="D32:M32"/>
    <mergeCell ref="B28:M28"/>
    <mergeCell ref="K3:M3"/>
    <mergeCell ref="C4:J4"/>
    <mergeCell ref="K4:M4"/>
    <mergeCell ref="B6:K6"/>
    <mergeCell ref="B7:B8"/>
    <mergeCell ref="C7:E7"/>
    <mergeCell ref="F7:F8"/>
    <mergeCell ref="G7:I7"/>
    <mergeCell ref="J7:J8"/>
    <mergeCell ref="K7:K8"/>
    <mergeCell ref="L7:L8"/>
    <mergeCell ref="M7:M8"/>
    <mergeCell ref="B9:F9"/>
    <mergeCell ref="J9:K9"/>
    <mergeCell ref="B27:D27"/>
  </mergeCells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3:E11"/>
  <sheetViews>
    <sheetView workbookViewId="0">
      <selection activeCell="E6" sqref="E6:E7"/>
    </sheetView>
  </sheetViews>
  <sheetFormatPr defaultRowHeight="12.75"/>
  <cols>
    <col min="2" max="2" width="16" bestFit="1" customWidth="1"/>
    <col min="3" max="3" width="12" bestFit="1" customWidth="1"/>
    <col min="5" max="5" width="16" bestFit="1" customWidth="1"/>
  </cols>
  <sheetData>
    <row r="3" spans="1:5">
      <c r="A3" s="53"/>
      <c r="B3" s="53" t="s">
        <v>61</v>
      </c>
      <c r="C3" s="53" t="s">
        <v>62</v>
      </c>
      <c r="D3" s="53"/>
      <c r="E3" s="53" t="s">
        <v>63</v>
      </c>
    </row>
    <row r="4" spans="1:5" ht="15.75">
      <c r="A4" s="53" t="s">
        <v>56</v>
      </c>
      <c r="B4" s="53">
        <v>2382</v>
      </c>
      <c r="C4" s="53">
        <f>B4/B9</f>
        <v>8.435441603512997E-2</v>
      </c>
      <c r="D4" s="53"/>
      <c r="E4" s="54">
        <f>B11*C4</f>
        <v>6414242.311778455</v>
      </c>
    </row>
    <row r="5" spans="1:5" ht="15.75">
      <c r="A5" s="53" t="s">
        <v>57</v>
      </c>
      <c r="B5" s="53">
        <v>9082</v>
      </c>
      <c r="C5" s="53">
        <f>B5/B9</f>
        <v>0.3216233444294922</v>
      </c>
      <c r="D5" s="53"/>
      <c r="E5" s="54">
        <f>B11*C5</f>
        <v>24455981.811743043</v>
      </c>
    </row>
    <row r="6" spans="1:5" ht="15.75">
      <c r="A6" s="53" t="s">
        <v>58</v>
      </c>
      <c r="B6" s="53">
        <v>13140</v>
      </c>
      <c r="C6" s="53">
        <f>B6/B9</f>
        <v>0.46533040583610735</v>
      </c>
      <c r="D6" s="53"/>
      <c r="E6" s="54">
        <f>B11*C6</f>
        <v>35383351.795452937</v>
      </c>
    </row>
    <row r="7" spans="1:5" ht="15.75">
      <c r="A7" s="53" t="s">
        <v>59</v>
      </c>
      <c r="B7" s="53">
        <v>3634</v>
      </c>
      <c r="C7" s="53">
        <f>B7/B9</f>
        <v>0.12869183369927048</v>
      </c>
      <c r="D7" s="53"/>
      <c r="E7" s="54">
        <f>B11*C7</f>
        <v>9785624.0810255688</v>
      </c>
    </row>
    <row r="8" spans="1:5" ht="15.75">
      <c r="E8" s="55"/>
    </row>
    <row r="9" spans="1:5" ht="15.75">
      <c r="A9" s="53" t="s">
        <v>60</v>
      </c>
      <c r="B9" s="53">
        <f>SUM(B4:B8)</f>
        <v>28238</v>
      </c>
      <c r="C9" s="53">
        <f>SUM(C4:C8)</f>
        <v>1</v>
      </c>
      <c r="D9" s="53"/>
      <c r="E9" s="54"/>
    </row>
    <row r="10" spans="1:5" ht="15.75">
      <c r="E10" s="55"/>
    </row>
    <row r="11" spans="1:5" ht="15.75">
      <c r="A11" s="53"/>
      <c r="B11" s="54">
        <v>76039200</v>
      </c>
      <c r="C11" s="53"/>
      <c r="D11" s="53"/>
      <c r="E11" s="54">
        <f>SUM(E4:E10)</f>
        <v>76039200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ИТОГО</vt:lpstr>
      <vt:lpstr>CAPEX</vt:lpstr>
      <vt:lpstr>OPEX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2013-12-10T08:55:24Z</cp:lastPrinted>
  <dcterms:created xsi:type="dcterms:W3CDTF">2012-03-05T06:34:36Z</dcterms:created>
  <dcterms:modified xsi:type="dcterms:W3CDTF">2014-01-16T11:17:04Z</dcterms:modified>
</cp:coreProperties>
</file>