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5480" windowHeight="10110"/>
  </bookViews>
  <sheets>
    <sheet name="Лист1" sheetId="1" r:id="rId1"/>
    <sheet name="XLR_NoRangeSheet" sheetId="2" state="veryHidden" r:id="rId2"/>
  </sheets>
  <definedNames>
    <definedName name="Query1">Лист1!$A$7:$Q$32</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SROK" hidden="1">XLR_NoRangeSheet!$K$6</definedName>
    <definedName name="Query2_TEL" hidden="1">XLR_NoRangeSheet!$G$6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Лист1!$A$37:$Q$37</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L8" i="1"/>
  <c r="N8" s="1"/>
  <c r="L9"/>
  <c r="N9" s="1"/>
  <c r="L10"/>
  <c r="N10" s="1"/>
  <c r="L11"/>
  <c r="N11" s="1"/>
  <c r="L12"/>
  <c r="N12" s="1"/>
  <c r="L13"/>
  <c r="N13" s="1"/>
  <c r="L14"/>
  <c r="N14" s="1"/>
  <c r="L15"/>
  <c r="N15" s="1"/>
  <c r="L16"/>
  <c r="N16" s="1"/>
  <c r="L17"/>
  <c r="N17" s="1"/>
  <c r="L18"/>
  <c r="N18" s="1"/>
  <c r="L19"/>
  <c r="N19" s="1"/>
  <c r="L20"/>
  <c r="N20" s="1"/>
  <c r="L21"/>
  <c r="N21" s="1"/>
  <c r="L22"/>
  <c r="N22" s="1"/>
  <c r="L23"/>
  <c r="N23" s="1"/>
  <c r="L24"/>
  <c r="N24" s="1"/>
  <c r="L25"/>
  <c r="N25" s="1"/>
  <c r="L26"/>
  <c r="N26" s="1"/>
  <c r="L27"/>
  <c r="N27" s="1"/>
  <c r="L28"/>
  <c r="N28" s="1"/>
  <c r="L29"/>
  <c r="N29" s="1"/>
  <c r="L30"/>
  <c r="N30" s="1"/>
  <c r="L31"/>
  <c r="N31" s="1"/>
  <c r="L7"/>
  <c r="N7" s="1"/>
  <c r="N32" l="1"/>
  <c r="B5" i="2"/>
  <c r="D48" i="1"/>
  <c r="D47"/>
  <c r="D46"/>
  <c r="E41"/>
  <c r="E40"/>
</calcChain>
</file>

<file path=xl/sharedStrings.xml><?xml version="1.0" encoding="utf-8"?>
<sst xmlns="http://schemas.openxmlformats.org/spreadsheetml/2006/main" count="175" uniqueCount="122">
  <si>
    <t>№ п.п.</t>
  </si>
  <si>
    <t>Описание</t>
  </si>
  <si>
    <t>Адрес поставки</t>
  </si>
  <si>
    <t>ЛОТ №</t>
  </si>
  <si>
    <t>Объем может быть изменен на 30% без изменения стоимости единицы</t>
  </si>
  <si>
    <t>Транспортировка товара:</t>
  </si>
  <si>
    <t>Особые условия</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</si>
  <si>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</si>
  <si>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</si>
  <si>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</si>
  <si>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</si>
  <si>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Исполнитель:</t>
  </si>
  <si>
    <t>тел.</t>
  </si>
  <si>
    <t>эл.почта</t>
  </si>
  <si>
    <t>Eд.изм</t>
  </si>
  <si>
    <t>Количество</t>
  </si>
  <si>
    <t>Цена за единицу измерения без НДС, включая стоимость тары и доставку, рубли РФ</t>
  </si>
  <si>
    <t>Сумма без НДС, включая стоимость тары и доставку, рубли РФ</t>
  </si>
  <si>
    <t>Предельная стоимость лота составляет _______  руб. (с НДС)</t>
  </si>
  <si>
    <t>в т.ч. НДС</t>
  </si>
  <si>
    <t>Приложение 1</t>
  </si>
  <si>
    <t>Итого</t>
  </si>
  <si>
    <t>Наименование товара</t>
  </si>
  <si>
    <t>Сумма в том числе НДС, включая стоимость тары и доставку, рубли РФ</t>
  </si>
  <si>
    <t>не менее 12 месяцев</t>
  </si>
  <si>
    <t>Гарантийные обязательства</t>
  </si>
  <si>
    <t>Срок службы</t>
  </si>
  <si>
    <t>не менее 25 лет</t>
  </si>
  <si>
    <t>Ном. Номер</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</si>
  <si>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</si>
  <si>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</si>
  <si>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</si>
  <si>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</si>
  <si>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Республика Башкортостан</t>
  </si>
  <si>
    <t>Поставка средств вычислительной техники</t>
  </si>
  <si>
    <t>, тел. , эл.почта:</t>
  </si>
  <si>
    <t/>
  </si>
  <si>
    <t>31.12.2015</t>
  </si>
  <si>
    <t>Семенов Алексей Игоревич</t>
  </si>
  <si>
    <t>(347)251-04-51</t>
  </si>
  <si>
    <t>38127</t>
  </si>
  <si>
    <t>шт</t>
  </si>
  <si>
    <t>38178</t>
  </si>
  <si>
    <t>39934</t>
  </si>
  <si>
    <t>39930</t>
  </si>
  <si>
    <t>40045</t>
  </si>
  <si>
    <t>МОДУЛЬ SPRECORD 1 КАНАЛ</t>
  </si>
  <si>
    <t>Устройство регистрации телефонных переговоров.Подключение USB,1 канал,стандартные телефонные разъемы.</t>
  </si>
  <si>
    <t>40046</t>
  </si>
  <si>
    <t>МОДУЛЬ SPRECORD 2 КАНАЛ</t>
  </si>
  <si>
    <t>Устройство регистрации телефонных переговоров.Подключение USB,2 канала,стандартные телефонные разъемы.</t>
  </si>
  <si>
    <t>39864</t>
  </si>
  <si>
    <t>39865</t>
  </si>
  <si>
    <t>39947</t>
  </si>
  <si>
    <t>39941</t>
  </si>
  <si>
    <t>39866</t>
  </si>
  <si>
    <t>39867</t>
  </si>
  <si>
    <t>39873</t>
  </si>
  <si>
    <t>39868</t>
  </si>
  <si>
    <t>39869</t>
  </si>
  <si>
    <t>39870</t>
  </si>
  <si>
    <t>40084</t>
  </si>
  <si>
    <t>РАСШИРИТЕЛЬ RS-232 MOXA C104H/PCI</t>
  </si>
  <si>
    <t>40038</t>
  </si>
  <si>
    <t>40041</t>
  </si>
  <si>
    <t>40006</t>
  </si>
  <si>
    <t>ТЕЛЕВИЗОР 32"</t>
  </si>
  <si>
    <t>39968</t>
  </si>
  <si>
    <t>39875</t>
  </si>
  <si>
    <t>39876</t>
  </si>
  <si>
    <t>40044</t>
  </si>
  <si>
    <t>АОН,Caller ID.  Автообрезка.  Печать на термобумаге. Автоподатчик на 10 листов . Прием при отсутствии бумаги. Функция копирования.  Дисплей (2 строки, 16 символов).  Память на 100 номеров .</t>
  </si>
  <si>
    <t>42629</t>
  </si>
  <si>
    <t>ТЕЛЕФОН CISCO IP PHONE 6941</t>
  </si>
  <si>
    <t>IP телефон Cisco UC Phone 6941, Charcoal, Standard Handset</t>
  </si>
  <si>
    <t>Цвет черный. Операционная система iOS.Процессор Apple  A8X с 64-битной архитектурой и Сопроцессор движения M8.Количество ядер процессора 3.Частота процессора 1400 МГц.Размер оперативной памяти 1 Гб.Размер встроенной памяти 16 Гб.Разъем подключения 8 pin (Apple Lightning).Размер экрана 9.7".Разрешение экрана 2048x1536.Тип цветного дисплея IPS.Тип сенсорного экрана емкостный.Мультитач-экран. Датчик отпечатков пальцев встроен в кнопку «Домой» Стандарт Wi-Fi (802.11a/b/g/n/ac); два диапазона HT80 (2,4 ГГц и 5 ГГц) с технологией MIMO Версия Bluetooth 4.0.Тыловая камера.Количество мегапикселов тыловой камеры 8.0.Особенности тыловой камеры Автофокус, Стабилизация видео, Фокусировка касанием.Фронтальная камера Количество мегапикселов фронтальной камеры 1.2.Встроенный динамик.Встроенный микрофон .Автоматическая ориентация экрана .Датчики Акселерометр, Гироскоп, Компас, Освещенности Выход аудио/наушники
Время работы 10 ч.Зарядка от USB .Материал корпуса металл.Особенности Разъём Lightning, разъем для док-станции. Габариты, Длина: 240 мм
Ширина: 169,5 мм Толщина: 6,1 мм Вес: 437 г</t>
  </si>
  <si>
    <t>Тип печати цветная. Технология печати пьезоэлектрическая струйная .Размещение настольный.Максимальный формат A4. Печать фотографий.  Количество цветов 4. Максимальное разрешение для цветной печати 4800 x 1200 dpi.  Подача бумаги 60 лист. Картридж черный CZ637AE (№46), Картридж цветной CZ638AE (№46) (трёхцветный)</t>
  </si>
  <si>
    <t>Малый форм-фактор (SFF). Процессор Intel® Core™ i3 поколения 4150 (3,5ГГц ). 4GB (1x4GB) Non-ECC DDR3 1600MHz SDRAM Memory. 500GB 3.5inch Serial ATA (7.200 Rpm) Hard Drive. Встроенный графический адаптер Intel® HD Graphics 4600. Два внешних порта USB 3.0 (сзади), 6 внешних портов USB 2.0 (два спереди, четыре сзади); 1 последовательный порт (опционально); 1 разъем PS/2 (опционально); 1 разъем RJ-45; 1 разъем VGA; 1 DisplayPort 1.2; 1 разъем для микрофона и выход для наушников (спереди); 1 разъем для микрофона/линейный вход и линейный выход (сзади).  Число отсеков: 1 внутренний отсек 3,5 дюйма 1 внешний 5,25-дюймовый отсек (тонкий). Разъемы расширения: 1 разъем PCIe x16 половинной высоты 1 разъем PCIe x1 половинной высоты. Размеры (В x Ш  x Г), дюймы/(см): 11,4 x 3,7 x 12,3/(29,0 x 9,3 x 31,2). Мин. Вес (фунты/кг): 13,2/6,0. Источник питания: стандартный 255 Вт с поддержкой активной коррекции коэффициента мощности. Поддержка Dell ProSupport. Windows® 7 Professional (64-разрядная версия).</t>
  </si>
  <si>
    <t>Mini-Tower (MT). Процессор Intel® Core™ i3 поколения 4150 (3,5ГГц). 4GB (1x4GB) Non-ECC DDR3 1600MHz SDRAM Memory. 500GB 3.5inch Serial ATA (7.200 Rpm) Hard Drive. Встроенный графический адаптер Intel® HD Graphics 4600. Два внешних порта USB 3.0 (сзади), 6 внешних портов USB 2.0 (два спереди, четыре сзади); 2 последовательных порта COM; 1 разъем PS/2 (опционально); 3 разъема RJ-45; 1 разъем VGA; 1 DisplayPort 1.2; 1 разъем для микрофона и выход для наушников (спереди); 1 разъем для микрофона/линейный вход и линейный выход (сзади).  Число отсеков: 2 внутренних 3,5-дюймовых отсека, 2 внешних 5,25-дюймовых отсека. Разъемы расширения: 1 разъем PCIe x16 максимальной высоты, не менее трех разъемов PCIe x1 максимальной высоты. Размеры (В x Ш x Г), дюймы/(см) : 14,2 x 6,9 x 16,4/(36,0 x 17,5 x 41,7). Мин. Вес (фунты/кг): 20,68/9,4. Источник питания: стандартный 290 Вт с поддержкой активной коррекции коэффициента мощности. Поддержка Dell ProSupport. Windows® 7 Professional (64-разрядная версия).</t>
  </si>
  <si>
    <t xml:space="preserve">Размер экрана в дюймах 19.5 дюйма. Соотношение сторон экрана 16:9. Разрешение экрана 1600x900. Цвет черный. Время отклика 8 мс. Углы обзора (гор./верт.) 178/178 градусов. LED-подсветка. Шаг пикселя 0,27 мм. Контрастность 
2000000:1. Яркость 250 кд/м2. Технология изготовления матрицы IPS (In Plane Switching). Интерфейс D-Sub 15 pin, DVI-D, DisplayPort. Поворот экрана на 90°. 4 x USB 2.0. </t>
  </si>
  <si>
    <t>Формат монитора 16:9. Диагональ экрана, 23дюйма. Максимальное разрешение монитора 1920x1080. Яркость, 250 кд/м2. Коэффициент динамической контрастности 1000:1. Угол обзора по вертикали 170. Угол обзора по горизонтали 170. Тип матрицы IPS. Видеовходы D-Sub,DVI(D),HDMI,VGA. Размеры монитора (ШxВхГ) 532,2x398,9x175,8 мм. Вес 3,91кг.</t>
  </si>
  <si>
    <t>Диагональ экрана, 17,3"дюйм. Тип экрана WXGA++ (антибликовый). Номинальное разрешение экрана 1600x900. Тип процессора Intel Core i5. Частота процессора, 1700МГц. Объем оперативной памяти, 8Гб. Размер жесткого диска, 750Гб. USB 4 (из них 2x USB 3.0). Видеоадаптер AMD Radeon R5. Тип аккумулятора 6 cell. Габариты 414 мм х 280 мм х 32 мм. Вес 2.84кг. Операционная система Windows 7 Professional 64 + Windows 8.1 Pro.</t>
  </si>
  <si>
    <t>Диагональ экрана 15.6 дюйма. Тип экрана WXGA (антибликовый). Номинальное разрешение экрана 1366x768.   Процессор Intel Core i3 3110M. Частота процессора, МГц 2400. Объем оперативной памяти, 4Гб. Размер жесткого диска, 500Гб. Wi-Fi. Bluetooth. Тип аккумулятора 4 cell. Операционная система Windows 7 Professional 64 + Windows 8.1 Pro 64.</t>
  </si>
  <si>
    <t>Тип принтера матричный. Формат A4. Интерфейс USB + COM. Макс. объем памяти 128 Мб. Расходные материалы Черный картридж для LX-350, LX-300+II. Скорость печати 347 зн/сек.</t>
  </si>
  <si>
    <t xml:space="preserve">Тип печати черно-белая. Технология печати Лазерная монохромная . Разрешение печати 1200x1200 т/д. Скорость печати в ч/б формате, 50 стр/мин., Автоматическая двусторонняя печать. Универсальный лоток 1 на 100 листов, лоток 2 на 500 листов. Лоток приема на 500 листов лицевой стороной вниз, на 100 листов на задней крышке лицевой стороной вверх. Объем оперативной памяти, 512Мб. Частота процессора, 800МГц. Максимальная месячная нагрузка, 225000стр. Марка черного картриджа CE390A (10 000 стр), CE390X (24 000 стр). Габариты 415 мм х 508 мм х 398 мм. Вес, 26,3кг. </t>
  </si>
  <si>
    <t>Технология печати лазерная. Скорость печати 14стр/мин. Разрешение печати принтера 600x600 т/д. Стандартные языки управления принтером    HP PCL 6, HP PCL 5c, эмуляция HP Postscript уровня 3 . Автоподатчик 35 листов. Тип сканера планшетный. Оптическое разрешение при сканировании 1200x1200 т/д. Изменение размера при копировании от 25% до 400%. Скорость копирования 14стр/мин. Максимальное количество копий 99. Сканирование в электронную почту без помощи ПК. Сканирование в сетевую папку. Скорость факса До 33,6 кбит/с. Частота процессора, МГц 750. Стандартное ОЗУ, Мб 256. Лотки подачи бумаги до 150 листов. Лотки приёма бумаги до 125 листов. Готовность работы в сети. Максимальная месячная нагрузка, стр 30000. Уровень шума 48 дБ. Марка черного картриджа CF210A (1600 стр.), CF210X (2400 стр.). Марка цветного картриджа CF211A (1800 стр.), CF212A (1800 стр.), CF213A (1800 стр.). Ш х Г х В 449 мм х 533 мм х 414 мм. Вес 23.6кг.</t>
  </si>
  <si>
    <t xml:space="preserve">Технология печати лазерная монохромная. Разрешение печати принтера 1200x1200 т/д. Скорость печати в ч/б формате, стр/мин 33. Возможность двусторонней печати автоматическая. Лотки подачи бумаги 50 и 250 листов. Лотки приёма бумаги 150 листов. Объем оперативной памяти, Мб 128. Частота процессора, МГц 800. Интерфейс подключения к ПК 1 порт Hi-Speed USB 2.0. Максимальная месячная нагрузка, стр 50000. Марка черного картриджа CF280A (2700 стр.), CF280X (6900 стр.). Ш х Г х В 365 мм х 368 мм х 268 мм. Вес 10.7кг.    </t>
  </si>
  <si>
    <t xml:space="preserve">Технология печати лазерная монохромная. Разрешение печати принтера 1200x1200 т/д. Скорость печати в ч/б формате, стр/мин 33. Возможность двусторонней печати автоматическая. Лотки подачи бумаги 50 и 250 листов. Лотки приёма бумаги 150 листов. Объем оперативной памяти, Мб 256. Частота процессора, МГц 800. Интерфейс подключения к ПК 1 порт Hi-Speed USB 2.0; 1 хост-порт USB; 1 сетевой порт Ethernet 10/100/1000 Base-TX; 1 порт USB для прямой печати с USB-носителей. Максимальная месячная нагрузка, стр 50000. Марка черного картриджа CF280A (2700 стр.), CF280X (6900 стр.). Ш х Г х В 365 мм х 368 мм х 271 мм. Вес 11кг.    </t>
  </si>
  <si>
    <t>Тип принтера струйный. Формат A3+. Скорость цветной печати 34 стр./мин. Скорость черно-белой печати 34 стр./мин. Интерфейс USB+WiFi+LAN. Разрешение печати 5760х1440 dpi. Поддержка WiFi (802.11b/g/n). Ethernet. 
Расходные материалы Голубой картридж повышенной емкости C13T12924011. Голубой картридж экстра повышенной емкости C13T13024010. Желтый картридж повышенной емкости C13T12944011. Пурпурный картридж повышенной емкости C13T12934011. Пурпурный картридж экстра повышенной емкости C13T13034010. Черный картридж повышенной емкости C13T12914011. Черный картридж экстра повышенной емкости C13T13014010.
Экономичный набор из 4 картриджей повышенной емкости C13T12954010.</t>
  </si>
  <si>
    <t xml:space="preserve">Тип шины PCI
Последовательные интерфейсы C104H/PCI-Opt4D  
Количество портов RS-232 4
Контроллер последовательного интерфейса 16C550C
Разъемы последовательного порта DB9 "папа"
Передаваемые сигналы 
RS-232: Tx, Rx, RTS, CTS, DTR, DSR, DCD, GND
</t>
  </si>
  <si>
    <t>Настольный  с полистовой подачей. 1-линейный контактный датчик изображения (CMOS CIS).Оптическое разрешение 600 точек на дюйм.Источник света 3-цветный (RGB) светодиод.Сканируемая сторона Лицевая / Задняя / Двустороннее сканирование.Скорость сканирования Книжная ориентация (A4).Черно-белый режим/режим оттенков серого: 200/300 точек на дюйм, 25 стр./мин / 50 изобр./мин.Цветное: 200 точек на дюйм, 25 стр./мин и 50 изобр./мин; 300 точек на дюйм, 15 стр./мин и 30 изобр./мин.</t>
  </si>
  <si>
    <t>Планшетный . Интерфейс подключения к ПК USB. Технология сканирования CIS. Cкорость сканирования до 21 секунды. Оптическое разрешение при сканировании 2400x4800 т/д. Глубина цвета 48бит. Поддерживаемые ОС    Windows 2000/XP/Vista/7/8,Mac OS X 10.6.8. Вес 1.76кг. Ш х Г х В 373 мм х 274 мм х 45 мм.</t>
  </si>
  <si>
    <t xml:space="preserve">Светодиодная (LED) подсветка , Edge LED. Диагональ 32" (81 см). Формат экрана 16:9. Разрешение 1920x1080. Поддержка HDTV , 1080p (Full HD) .Стереозвук. Частота обновления 200 Гц. Поддержка 3D есть, поляризационная технология, конвертация 2D в 3D. </t>
  </si>
  <si>
    <t>Размер частицы, мм: 1.9х15. Уровень секретности (DIN-32757-1): 4. Количество листов уничтожаемых за 1 раз 70г/м2: 9-11. Ширина загрузки, мм: 240.Емкость корзины, л: 33. Скорость резки, мм/сек: 90. Мощность, Вт: 440. Датчик пуска: фотоэлемент. Авто старт, стоп/реверс. Авто остановка при полной корзине.Индикатор открытой двери, переполненной корзины.</t>
  </si>
  <si>
    <t>Технология печати лазерная. Скорость печати в ч/б формате, стр/мин 20. Разрешение печати принтера 600x600 т/д. Двусторонняя печать автоматическая. Тип сканера планшетный. Оптическое разрешение при сканировании 1200 т/д. Изменение размера при копировании от 25% до 400%. Скорость копирования в ч/б формате 20. Максимальное количество копий 99. Наличие факса. Скорость факса до 33.6 кбит/с. Разрешение факса 300x300 т/д. Частота процессора, МГц 600. Стандартное ОЗУ, Мб 128. Лотки подачи бумаги 150 листов. Лотки приёма бумаги 100 листов. Интерфейс подключения Hi-Speed USB 2.0 port, built-in Fast Ethernet 10/100Base-TX network port. Готовность работы в сети. Максимальная месячная нагрузка, стр 8000. Уровень шума 52 дБ. Марка черного картриджа CF283A. Ш х Г х В 420 мм х 438 мм х 309 мм. Вес 9.1кг.</t>
  </si>
  <si>
    <t>Тип печати черно-белая.Технология печати лазерная.Размещение настольный.Максимальный формат A3. Формат печатных носителей A3 (297 x 420 мм); минимальный размер бумаги - A5 (148 x 210 мм) . Емкость податчика бумаги 250 листов от B5 до A3. Емкость многоцелевого лотка/лотка ручной подачи 100 листов от A5 до A3. Емкость выходного лотка 250 листов. Время выхода первой страницы 14 секунд (из режима готовности). Разрешение ч/б печати 600 x 600 dpi. Максимальная скорость монохромной печати 20 стр./мин. для формата A4, 10 стр./мин. для формата A3. Ресурс принтера 25 000 страниц в месяц (A4). Картридж черный 006R01573. Барабан 013R00670. Размеры (ширина x высота x глубина) 595 x 496 x 569 мм. Вес 30кг.</t>
  </si>
  <si>
    <t>КОМПЬЮТЕР ПЛАНШЕТНЫЙ Ipad Air 2 16 Gb Wifi или с аналогичными тех.характеристиками</t>
  </si>
  <si>
    <t>Принтер Струйный HP DeskJet Ink Advantage 2020hc Printer или с аналогичными тех.характеристиками</t>
  </si>
  <si>
    <t>КОМПЬЮТЕР МАЛЫЙ ФОРМ-ФАКТОР (ТИПА DELL OPTIPLEX 390 SF) или с аналогичными тех.характеристиками</t>
  </si>
  <si>
    <t>КОМПЬЮТЕР ПОЛНЫЙ ФОРМ-ФАКТОР или с аналогичными тех.характеристиками</t>
  </si>
  <si>
    <t>МОНИТОР 19,5" Dell 19.5" P2014H Black IPS LED 8ms 16:9 DVI HAS Pivot 1000:1 250cd 178гр 178гр 1600x900 DisplayPort USB или с аналогичными тех.характеристиками</t>
  </si>
  <si>
    <t>МОНИТОР Dell S2340L 23" LED Monitor BK/BK или с аналогичными тех.характеристиками</t>
  </si>
  <si>
    <t>НОУТБУК HP Probook 470 Core i5-4210U 1.7GHz,17.3" HD+ LED AG Cam,8GB DDR3L(1),750GB 5.4krpm,DVDRW,ATI.R5 M255 2Gb,WiFi,BT,6C,FPR,2.87kg,1y,Win7Pro(64)+Win8.1Pro(64) или с аналогичными тех.характеристиками</t>
  </si>
  <si>
    <t>НОУТБУК HP 250 Core i3-3110 2.4GHz,15.6" HD LED AG Cam,4GB DDR3(1),500GB 5.4krpm,DVDRW,NV GF 820 1Gb,WiFi,BT,4C,2.45kg,1y,Win7Pro(64)+Win8.1Pro(64) или с аналогичными тех.характеристиками</t>
  </si>
  <si>
    <t>ПРИНТЕР МАТРИЧНЫЙ А4 C11CC24031 Принтер Epson LX-350 или с аналогичными тех.характеристиками</t>
  </si>
  <si>
    <t>МФУ ЛАЗЕРНОЕ A4 CF144A HP Color LaserJet Pro M276n   или с аналогичными тех.характеристиками</t>
  </si>
  <si>
    <t>ПРИНТЕР HP LaserJet Enterprise 600 M602dn или с аналогичными тех.характеристиками</t>
  </si>
  <si>
    <t>ПРИНТЕР ЛАЗЕРНЫЙ А4 CF278A HP LaserJet Pro M401dn или с аналогичными тех.характеристиками</t>
  </si>
  <si>
    <t>ПРИНТЕР ЛАЗЕРНЫЙ А4 CF274A HP LaserJet Pro M401d или с аналогичными тех.характеристиками</t>
  </si>
  <si>
    <t>ПРИНТЕР СТРУЙНЫЙ А3+ Epson WorkForce WF-7015 (А3+, USB2.0, WiFi, сетевой, 34ppm) C11CB59311 или с аналогичными тех.характеристиками</t>
  </si>
  <si>
    <t>СКАНЕР A4 ПОТОКОВЫЙ Сканер Canon DR-C125 или с аналогичными тех.характеристиками</t>
  </si>
  <si>
    <t>СКАНЕР ПЛАНШЕТНЫЙ А4 L2734A  Сканер HP ScanJet 200 или с аналогичными тех.характеристиками</t>
  </si>
  <si>
    <t>УНИЧТОЖИТЕЛЬ БУМАГ НАПОЛЬНЫЙ 373.131 Шредер HSM PRIMO 1401-1.9x15 (секр.4/P-5)/фр1.9х15мм/9-11лист/33лтр/Уничт:скрепки, скобы, пл.карты или с аналогичными тех.характеристиками</t>
  </si>
  <si>
    <t>МФУ ЛАЗЕРНОЕ A4 HP LaserJet Pro M127fn (CZ181A) или с аналогичными тех.характеристиками</t>
  </si>
  <si>
    <t>УСТРОЙСТВО МНОГОФУНКЦИОНАЛЬНОЕ XEROX WORK WorkCentre 5021; A3, Printer/Copier/Scanner, 20 ppm A4 speed, 128 MB, GDI, USB, Platen, start toner 2500 pages или с аналогичными тех.характеристиками</t>
  </si>
  <si>
    <t>ФАКС PANASONIC KX-FT RU Panasonic KX-FT984RU-B или с аналогичными тех.характеристиками</t>
  </si>
  <si>
    <t>1 кв.,до 1 апреля 2015 года</t>
  </si>
  <si>
    <t>2 кв.до 1 июля 2015 года</t>
  </si>
  <si>
    <t>3 кв.до 1 октября 2015 года</t>
  </si>
  <si>
    <t>4 кв.до20 декабря 2015 года</t>
  </si>
  <si>
    <t>Республика Башкортостан,  г. Уфа, ул. Гоголя, д. 59</t>
  </si>
  <si>
    <t xml:space="preserve"> Гарантийные обязательства - 12 месяцев</t>
  </si>
</sst>
</file>

<file path=xl/styles.xml><?xml version="1.0" encoding="utf-8"?>
<styleSheet xmlns="http://schemas.openxmlformats.org/spreadsheetml/2006/main">
  <numFmts count="2">
    <numFmt numFmtId="164" formatCode="#,##0.000"/>
    <numFmt numFmtId="165" formatCode="#,##0.00_р_."/>
  </numFmts>
  <fonts count="5">
    <font>
      <sz val="11"/>
      <color theme="1"/>
      <name val="Calibri"/>
      <family val="2"/>
      <charset val="204"/>
      <scheme val="minor"/>
    </font>
    <font>
      <sz val="10"/>
      <name val="Arial Cyr"/>
      <charset val="204"/>
    </font>
    <font>
      <b/>
      <sz val="11"/>
      <color theme="1"/>
      <name val="Calibri"/>
      <family val="2"/>
      <charset val="204"/>
      <scheme val="minor"/>
    </font>
    <font>
      <sz val="9"/>
      <color theme="1"/>
      <name val="Calibri"/>
      <family val="2"/>
      <charset val="204"/>
      <scheme val="minor"/>
    </font>
    <font>
      <sz val="9"/>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57">
    <xf numFmtId="0" fontId="0" fillId="0" borderId="0" xfId="0"/>
    <xf numFmtId="0" fontId="0" fillId="0" borderId="1" xfId="0" applyBorder="1" applyAlignment="1">
      <alignment horizontal="center"/>
    </xf>
    <xf numFmtId="0" fontId="0" fillId="0" borderId="1" xfId="0" applyBorder="1" applyAlignment="1">
      <alignment vertical="top" wrapText="1"/>
    </xf>
    <xf numFmtId="0" fontId="0" fillId="0" borderId="0" xfId="0" applyBorder="1" applyAlignment="1">
      <alignment vertical="top"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left" vertical="top"/>
    </xf>
    <xf numFmtId="165" fontId="0" fillId="0" borderId="1" xfId="0" applyNumberFormat="1" applyBorder="1" applyAlignment="1">
      <alignment horizontal="right" vertical="top" wrapText="1"/>
    </xf>
    <xf numFmtId="0" fontId="0" fillId="0" borderId="1" xfId="0" applyBorder="1" applyAlignment="1">
      <alignment horizontal="center"/>
    </xf>
    <xf numFmtId="0" fontId="2" fillId="0" borderId="0" xfId="0" applyFont="1" applyAlignment="1">
      <alignment horizontal="left"/>
    </xf>
    <xf numFmtId="0" fontId="0" fillId="0" borderId="1" xfId="0" applyBorder="1" applyAlignment="1">
      <alignment horizontal="center" vertical="top"/>
    </xf>
    <xf numFmtId="0" fontId="0" fillId="0" borderId="0" xfId="0"/>
    <xf numFmtId="0" fontId="0" fillId="0" borderId="2" xfId="0" applyBorder="1" applyAlignment="1">
      <alignment vertical="top" wrapText="1"/>
    </xf>
    <xf numFmtId="0" fontId="0" fillId="0" borderId="2" xfId="0" applyBorder="1"/>
    <xf numFmtId="0" fontId="0" fillId="0" borderId="1" xfId="0" applyBorder="1"/>
    <xf numFmtId="0" fontId="2" fillId="0" borderId="0" xfId="0" applyFont="1"/>
    <xf numFmtId="0" fontId="0" fillId="0" borderId="0" xfId="0" applyAlignment="1">
      <alignment horizontal="right"/>
    </xf>
    <xf numFmtId="0" fontId="0" fillId="0" borderId="3" xfId="0" applyBorder="1"/>
    <xf numFmtId="0" fontId="0" fillId="0" borderId="4" xfId="0" applyBorder="1"/>
    <xf numFmtId="0" fontId="0" fillId="0" borderId="4" xfId="0" applyBorder="1" applyAlignment="1">
      <alignment vertical="top" wrapText="1"/>
    </xf>
    <xf numFmtId="0" fontId="0" fillId="0" borderId="0" xfId="0" applyBorder="1"/>
    <xf numFmtId="0" fontId="0" fillId="0" borderId="1"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applyFill="1" applyBorder="1" applyAlignment="1">
      <alignment horizontal="center"/>
    </xf>
    <xf numFmtId="0" fontId="0" fillId="0" borderId="0" xfId="0" applyFill="1" applyAlignment="1"/>
    <xf numFmtId="0" fontId="0" fillId="0" borderId="0" xfId="0" applyFill="1" applyBorder="1" applyAlignment="1"/>
    <xf numFmtId="0" fontId="0" fillId="0" borderId="0" xfId="0" quotePrefix="1"/>
    <xf numFmtId="49" fontId="0" fillId="0" borderId="0" xfId="0" applyNumberFormat="1"/>
    <xf numFmtId="165" fontId="0" fillId="0" borderId="1" xfId="0" applyNumberFormat="1" applyBorder="1"/>
    <xf numFmtId="0" fontId="0" fillId="0" borderId="1" xfId="0" applyNumberFormat="1" applyBorder="1" applyAlignment="1">
      <alignment horizontal="left" vertical="top"/>
    </xf>
    <xf numFmtId="0" fontId="0" fillId="0" borderId="1" xfId="0" applyBorder="1" applyAlignment="1">
      <alignment horizontal="center" vertical="center" wrapText="1"/>
    </xf>
    <xf numFmtId="0" fontId="0" fillId="0" borderId="1" xfId="0" applyBorder="1" applyAlignment="1">
      <alignment horizontal="center"/>
    </xf>
    <xf numFmtId="0" fontId="3" fillId="0" borderId="1" xfId="0" applyFont="1" applyBorder="1" applyAlignment="1">
      <alignment horizontal="center" vertical="top" wrapText="1"/>
    </xf>
    <xf numFmtId="0" fontId="0" fillId="0" borderId="5" xfId="0" applyBorder="1" applyAlignment="1">
      <alignment horizontal="left"/>
    </xf>
    <xf numFmtId="0" fontId="0" fillId="0" borderId="6" xfId="0" applyBorder="1" applyAlignment="1">
      <alignment horizontal="left"/>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left"/>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2" fillId="0" borderId="0" xfId="0" applyFont="1" applyAlignment="1">
      <alignment horizontal="center"/>
    </xf>
    <xf numFmtId="0" fontId="0" fillId="0" borderId="8" xfId="0"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wrapText="1"/>
    </xf>
    <xf numFmtId="0" fontId="3" fillId="0" borderId="10" xfId="0" applyFont="1" applyBorder="1" applyAlignment="1">
      <alignment horizontal="center" vertical="top" wrapText="1"/>
    </xf>
    <xf numFmtId="0" fontId="0" fillId="0" borderId="8" xfId="0" applyFont="1" applyBorder="1" applyAlignment="1">
      <alignment horizontal="center" vertical="top" wrapText="1"/>
    </xf>
    <xf numFmtId="0" fontId="4" fillId="0" borderId="3" xfId="0" applyFont="1" applyBorder="1" applyAlignment="1">
      <alignment horizontal="center" vertical="top" wrapText="1"/>
    </xf>
    <xf numFmtId="0" fontId="0" fillId="0" borderId="11"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V48"/>
  <sheetViews>
    <sheetView tabSelected="1" view="pageBreakPreview" zoomScale="60" workbookViewId="0">
      <selection activeCell="F45" sqref="F45"/>
    </sheetView>
  </sheetViews>
  <sheetFormatPr defaultRowHeight="15"/>
  <cols>
    <col min="1" max="1" width="0.85546875" customWidth="1"/>
    <col min="2" max="2" width="8.42578125" customWidth="1"/>
    <col min="3" max="3" width="8.42578125" style="13" customWidth="1"/>
    <col min="4" max="4" width="26.42578125" customWidth="1"/>
    <col min="5" max="5" width="18.42578125" style="13" customWidth="1"/>
    <col min="6" max="6" width="67" customWidth="1"/>
    <col min="7" max="7" width="3.5703125" customWidth="1"/>
    <col min="13" max="13" width="12.5703125" customWidth="1"/>
    <col min="14" max="14" width="16.5703125" customWidth="1"/>
    <col min="15" max="15" width="17.7109375" customWidth="1"/>
    <col min="16" max="16" width="18.7109375" customWidth="1"/>
    <col min="17" max="17" width="3.28515625" customWidth="1"/>
  </cols>
  <sheetData>
    <row r="1" spans="1:22">
      <c r="P1" s="18" t="s">
        <v>20</v>
      </c>
    </row>
    <row r="2" spans="1:22">
      <c r="B2" s="45" t="s">
        <v>10</v>
      </c>
      <c r="C2" s="45"/>
      <c r="D2" s="45"/>
      <c r="E2" s="45"/>
      <c r="F2" s="45"/>
      <c r="G2" s="45"/>
      <c r="H2" s="45"/>
      <c r="I2" s="45"/>
      <c r="J2" s="45"/>
      <c r="K2" s="45"/>
      <c r="L2" s="45"/>
      <c r="M2" s="45"/>
      <c r="N2" s="45"/>
      <c r="O2" s="45"/>
      <c r="P2" s="45"/>
    </row>
    <row r="3" spans="1:22">
      <c r="B3" t="s">
        <v>3</v>
      </c>
      <c r="C3" s="13">
        <v>8204</v>
      </c>
      <c r="D3" s="11" t="s">
        <v>34</v>
      </c>
      <c r="E3" s="11"/>
      <c r="F3" s="17"/>
      <c r="Q3" s="6"/>
    </row>
    <row r="4" spans="1:22">
      <c r="B4" s="52" t="s">
        <v>0</v>
      </c>
      <c r="C4" s="39" t="s">
        <v>28</v>
      </c>
      <c r="D4" s="52" t="s">
        <v>22</v>
      </c>
      <c r="E4" s="39" t="s">
        <v>29</v>
      </c>
      <c r="F4" s="52" t="s">
        <v>1</v>
      </c>
      <c r="G4" s="52" t="s">
        <v>14</v>
      </c>
      <c r="H4" s="35" t="s">
        <v>15</v>
      </c>
      <c r="I4" s="35"/>
      <c r="J4" s="35"/>
      <c r="K4" s="35"/>
      <c r="L4" s="35"/>
      <c r="M4" s="55" t="s">
        <v>16</v>
      </c>
      <c r="N4" s="53" t="s">
        <v>17</v>
      </c>
      <c r="O4" s="36" t="s">
        <v>23</v>
      </c>
      <c r="P4" s="52" t="s">
        <v>2</v>
      </c>
      <c r="Q4" s="6"/>
    </row>
    <row r="5" spans="1:22" s="5" customFormat="1" ht="48.75" customHeight="1">
      <c r="B5" s="52"/>
      <c r="C5" s="40"/>
      <c r="D5" s="52"/>
      <c r="E5" s="40"/>
      <c r="F5" s="52"/>
      <c r="G5" s="52"/>
      <c r="H5" s="34" t="s">
        <v>116</v>
      </c>
      <c r="I5" s="34" t="s">
        <v>117</v>
      </c>
      <c r="J5" s="34" t="s">
        <v>118</v>
      </c>
      <c r="K5" s="34" t="s">
        <v>119</v>
      </c>
      <c r="L5" s="4" t="s">
        <v>21</v>
      </c>
      <c r="M5" s="56"/>
      <c r="N5" s="54"/>
      <c r="O5" s="36"/>
      <c r="P5" s="52"/>
    </row>
    <row r="6" spans="1:22">
      <c r="B6" s="1">
        <v>1</v>
      </c>
      <c r="C6" s="23">
        <v>2</v>
      </c>
      <c r="D6" s="1">
        <v>3</v>
      </c>
      <c r="E6" s="24">
        <v>4</v>
      </c>
      <c r="F6" s="1">
        <v>5</v>
      </c>
      <c r="G6" s="1">
        <v>6</v>
      </c>
      <c r="H6" s="10">
        <v>7</v>
      </c>
      <c r="I6" s="10">
        <v>8</v>
      </c>
      <c r="J6" s="10">
        <v>9</v>
      </c>
      <c r="K6" s="10">
        <v>10</v>
      </c>
      <c r="L6" s="1">
        <v>11</v>
      </c>
      <c r="M6" s="10">
        <v>12</v>
      </c>
      <c r="N6" s="10">
        <v>13</v>
      </c>
      <c r="O6" s="10">
        <v>14</v>
      </c>
      <c r="P6" s="1">
        <v>15</v>
      </c>
    </row>
    <row r="7" spans="1:22" ht="300">
      <c r="A7" s="13"/>
      <c r="B7" s="12">
        <v>1</v>
      </c>
      <c r="C7" s="12" t="s">
        <v>40</v>
      </c>
      <c r="D7" s="2" t="s">
        <v>96</v>
      </c>
      <c r="E7" s="2"/>
      <c r="F7" s="2" t="s">
        <v>75</v>
      </c>
      <c r="G7" s="7" t="s">
        <v>41</v>
      </c>
      <c r="H7" s="33">
        <v>1</v>
      </c>
      <c r="I7" s="33">
        <v>14</v>
      </c>
      <c r="J7" s="33">
        <v>10</v>
      </c>
      <c r="K7" s="33">
        <v>6</v>
      </c>
      <c r="L7" s="33">
        <f>H7+I7+J7+K7</f>
        <v>31</v>
      </c>
      <c r="M7" s="9">
        <v>16810.79</v>
      </c>
      <c r="N7" s="9">
        <f>L7*M7</f>
        <v>521134.49000000005</v>
      </c>
      <c r="O7" s="8"/>
      <c r="P7" s="2" t="s">
        <v>120</v>
      </c>
      <c r="Q7" s="13"/>
    </row>
    <row r="8" spans="1:22" ht="90">
      <c r="A8" s="13"/>
      <c r="B8" s="12">
        <v>2</v>
      </c>
      <c r="C8" s="12" t="s">
        <v>42</v>
      </c>
      <c r="D8" s="2" t="s">
        <v>97</v>
      </c>
      <c r="E8" s="2"/>
      <c r="F8" s="2" t="s">
        <v>76</v>
      </c>
      <c r="G8" s="7" t="s">
        <v>41</v>
      </c>
      <c r="H8" s="33">
        <v>0</v>
      </c>
      <c r="I8" s="33">
        <v>0</v>
      </c>
      <c r="J8" s="33">
        <v>1</v>
      </c>
      <c r="K8" s="33">
        <v>0</v>
      </c>
      <c r="L8" s="33">
        <f t="shared" ref="L8:L31" si="0">H8+I8+J8+K8</f>
        <v>1</v>
      </c>
      <c r="M8" s="9">
        <v>1556.04</v>
      </c>
      <c r="N8" s="9">
        <f t="shared" ref="N8:N31" si="1">L8*M8</f>
        <v>1556.04</v>
      </c>
      <c r="O8" s="8"/>
      <c r="P8" s="2" t="s">
        <v>120</v>
      </c>
      <c r="Q8" s="13"/>
    </row>
    <row r="9" spans="1:22" ht="240">
      <c r="A9" s="13"/>
      <c r="B9" s="12">
        <v>3</v>
      </c>
      <c r="C9" s="12" t="s">
        <v>43</v>
      </c>
      <c r="D9" s="2" t="s">
        <v>98</v>
      </c>
      <c r="E9" s="2"/>
      <c r="F9" s="2" t="s">
        <v>77</v>
      </c>
      <c r="G9" s="7" t="s">
        <v>41</v>
      </c>
      <c r="H9" s="33">
        <v>5</v>
      </c>
      <c r="I9" s="33">
        <v>17</v>
      </c>
      <c r="J9" s="33">
        <v>40</v>
      </c>
      <c r="K9" s="33">
        <v>39</v>
      </c>
      <c r="L9" s="33">
        <f t="shared" si="0"/>
        <v>101</v>
      </c>
      <c r="M9" s="9">
        <v>20871.349999999999</v>
      </c>
      <c r="N9" s="9">
        <f t="shared" si="1"/>
        <v>2108006.3499999996</v>
      </c>
      <c r="O9" s="8"/>
      <c r="P9" s="2" t="s">
        <v>120</v>
      </c>
      <c r="Q9" s="13"/>
    </row>
    <row r="10" spans="1:22" ht="240">
      <c r="A10" s="13"/>
      <c r="B10" s="12">
        <v>4</v>
      </c>
      <c r="C10" s="12" t="s">
        <v>44</v>
      </c>
      <c r="D10" s="2" t="s">
        <v>99</v>
      </c>
      <c r="E10" s="2"/>
      <c r="F10" s="2" t="s">
        <v>78</v>
      </c>
      <c r="G10" s="7" t="s">
        <v>41</v>
      </c>
      <c r="H10" s="33">
        <v>6</v>
      </c>
      <c r="I10" s="33">
        <v>32</v>
      </c>
      <c r="J10" s="33">
        <v>38</v>
      </c>
      <c r="K10" s="33">
        <v>40</v>
      </c>
      <c r="L10" s="33">
        <f t="shared" si="0"/>
        <v>116</v>
      </c>
      <c r="M10" s="9">
        <v>14374.27</v>
      </c>
      <c r="N10" s="9">
        <f t="shared" si="1"/>
        <v>1667415.32</v>
      </c>
      <c r="O10" s="8"/>
      <c r="P10" s="2" t="s">
        <v>120</v>
      </c>
      <c r="Q10" s="13"/>
      <c r="R10" s="3"/>
      <c r="S10" s="3"/>
      <c r="T10" s="3"/>
      <c r="U10" s="3"/>
      <c r="V10" s="3"/>
    </row>
    <row r="11" spans="1:22" ht="62.25" customHeight="1">
      <c r="A11" s="13"/>
      <c r="B11" s="12">
        <v>5</v>
      </c>
      <c r="C11" s="12" t="s">
        <v>45</v>
      </c>
      <c r="D11" s="2" t="s">
        <v>46</v>
      </c>
      <c r="E11" s="2"/>
      <c r="F11" s="2" t="s">
        <v>47</v>
      </c>
      <c r="G11" s="7" t="s">
        <v>41</v>
      </c>
      <c r="H11" s="33">
        <v>0</v>
      </c>
      <c r="I11" s="33">
        <v>1</v>
      </c>
      <c r="J11" s="33">
        <v>3</v>
      </c>
      <c r="K11" s="33">
        <v>1</v>
      </c>
      <c r="L11" s="33">
        <f t="shared" si="0"/>
        <v>5</v>
      </c>
      <c r="M11" s="9">
        <v>3927.26</v>
      </c>
      <c r="N11" s="9">
        <f t="shared" si="1"/>
        <v>19636.300000000003</v>
      </c>
      <c r="O11" s="8"/>
      <c r="P11" s="2" t="s">
        <v>120</v>
      </c>
      <c r="Q11" s="13"/>
    </row>
    <row r="12" spans="1:22" s="13" customFormat="1" ht="60">
      <c r="B12" s="12">
        <v>6</v>
      </c>
      <c r="C12" s="12" t="s">
        <v>48</v>
      </c>
      <c r="D12" s="2" t="s">
        <v>49</v>
      </c>
      <c r="E12" s="2"/>
      <c r="F12" s="2" t="s">
        <v>50</v>
      </c>
      <c r="G12" s="7" t="s">
        <v>41</v>
      </c>
      <c r="H12" s="33">
        <v>0</v>
      </c>
      <c r="I12" s="33">
        <v>0</v>
      </c>
      <c r="J12" s="33">
        <v>1</v>
      </c>
      <c r="K12" s="33">
        <v>0</v>
      </c>
      <c r="L12" s="33">
        <f t="shared" si="0"/>
        <v>1</v>
      </c>
      <c r="M12" s="9">
        <v>6289.43</v>
      </c>
      <c r="N12" s="9">
        <f t="shared" si="1"/>
        <v>6289.43</v>
      </c>
      <c r="O12" s="8"/>
      <c r="P12" s="2" t="s">
        <v>120</v>
      </c>
    </row>
    <row r="13" spans="1:22" s="13" customFormat="1" ht="105">
      <c r="B13" s="12">
        <v>7</v>
      </c>
      <c r="C13" s="12" t="s">
        <v>51</v>
      </c>
      <c r="D13" s="2" t="s">
        <v>100</v>
      </c>
      <c r="E13" s="2"/>
      <c r="F13" s="2" t="s">
        <v>79</v>
      </c>
      <c r="G13" s="7" t="s">
        <v>41</v>
      </c>
      <c r="H13" s="33">
        <v>3</v>
      </c>
      <c r="I13" s="33">
        <v>17</v>
      </c>
      <c r="J13" s="33">
        <v>43</v>
      </c>
      <c r="K13" s="33">
        <v>28</v>
      </c>
      <c r="L13" s="33">
        <f t="shared" si="0"/>
        <v>91</v>
      </c>
      <c r="M13" s="9">
        <v>2893.54</v>
      </c>
      <c r="N13" s="9">
        <f t="shared" si="1"/>
        <v>263312.14</v>
      </c>
      <c r="O13" s="8"/>
      <c r="P13" s="2" t="s">
        <v>120</v>
      </c>
    </row>
    <row r="14" spans="1:22" ht="90">
      <c r="A14" s="13"/>
      <c r="B14" s="12">
        <v>8</v>
      </c>
      <c r="C14" s="12" t="s">
        <v>52</v>
      </c>
      <c r="D14" s="2" t="s">
        <v>101</v>
      </c>
      <c r="E14" s="2"/>
      <c r="F14" s="2" t="s">
        <v>80</v>
      </c>
      <c r="G14" s="7" t="s">
        <v>41</v>
      </c>
      <c r="H14" s="33">
        <v>8</v>
      </c>
      <c r="I14" s="33">
        <v>25</v>
      </c>
      <c r="J14" s="33">
        <v>37</v>
      </c>
      <c r="K14" s="33">
        <v>36</v>
      </c>
      <c r="L14" s="33">
        <f t="shared" si="0"/>
        <v>106</v>
      </c>
      <c r="M14" s="9">
        <v>3468.44</v>
      </c>
      <c r="N14" s="9">
        <f t="shared" si="1"/>
        <v>367654.64</v>
      </c>
      <c r="O14" s="8"/>
      <c r="P14" s="2" t="s">
        <v>120</v>
      </c>
      <c r="Q14" s="13"/>
    </row>
    <row r="15" spans="1:22" ht="150">
      <c r="A15" s="13"/>
      <c r="B15" s="12">
        <v>9</v>
      </c>
      <c r="C15" s="12" t="s">
        <v>53</v>
      </c>
      <c r="D15" s="2" t="s">
        <v>102</v>
      </c>
      <c r="E15" s="2"/>
      <c r="F15" s="2" t="s">
        <v>81</v>
      </c>
      <c r="G15" s="7" t="s">
        <v>41</v>
      </c>
      <c r="H15" s="33">
        <v>0</v>
      </c>
      <c r="I15" s="33">
        <v>1</v>
      </c>
      <c r="J15" s="33">
        <v>1</v>
      </c>
      <c r="K15" s="33">
        <v>0</v>
      </c>
      <c r="L15" s="33">
        <f t="shared" si="0"/>
        <v>2</v>
      </c>
      <c r="M15" s="9">
        <v>29724.240000000002</v>
      </c>
      <c r="N15" s="9">
        <f t="shared" si="1"/>
        <v>59448.480000000003</v>
      </c>
      <c r="O15" s="8"/>
      <c r="P15" s="2" t="s">
        <v>120</v>
      </c>
      <c r="Q15" s="13"/>
    </row>
    <row r="16" spans="1:22" ht="120">
      <c r="A16" s="13"/>
      <c r="B16" s="12">
        <v>10</v>
      </c>
      <c r="C16" s="12" t="s">
        <v>54</v>
      </c>
      <c r="D16" s="2" t="s">
        <v>103</v>
      </c>
      <c r="E16" s="2"/>
      <c r="F16" s="2" t="s">
        <v>82</v>
      </c>
      <c r="G16" s="7" t="s">
        <v>41</v>
      </c>
      <c r="H16" s="33">
        <v>0</v>
      </c>
      <c r="I16" s="33">
        <v>13</v>
      </c>
      <c r="J16" s="33">
        <v>18</v>
      </c>
      <c r="K16" s="33">
        <v>11</v>
      </c>
      <c r="L16" s="33">
        <f t="shared" si="0"/>
        <v>42</v>
      </c>
      <c r="M16" s="9">
        <v>16279.42</v>
      </c>
      <c r="N16" s="9">
        <f t="shared" si="1"/>
        <v>683735.64</v>
      </c>
      <c r="O16" s="8"/>
      <c r="P16" s="2" t="s">
        <v>120</v>
      </c>
      <c r="Q16" s="13"/>
    </row>
    <row r="17" spans="1:17" ht="60">
      <c r="A17" s="13"/>
      <c r="B17" s="12">
        <v>11</v>
      </c>
      <c r="C17" s="12" t="s">
        <v>55</v>
      </c>
      <c r="D17" s="2" t="s">
        <v>104</v>
      </c>
      <c r="E17" s="2"/>
      <c r="F17" s="2" t="s">
        <v>83</v>
      </c>
      <c r="G17" s="7" t="s">
        <v>41</v>
      </c>
      <c r="H17" s="33">
        <v>0</v>
      </c>
      <c r="I17" s="33">
        <v>1</v>
      </c>
      <c r="J17" s="33">
        <v>3</v>
      </c>
      <c r="K17" s="33">
        <v>4</v>
      </c>
      <c r="L17" s="33">
        <f t="shared" si="0"/>
        <v>8</v>
      </c>
      <c r="M17" s="9">
        <v>7262.48</v>
      </c>
      <c r="N17" s="9">
        <f t="shared" si="1"/>
        <v>58099.839999999997</v>
      </c>
      <c r="O17" s="8"/>
      <c r="P17" s="2" t="s">
        <v>120</v>
      </c>
      <c r="Q17" s="13"/>
    </row>
    <row r="18" spans="1:17" ht="225">
      <c r="A18" s="13"/>
      <c r="B18" s="12">
        <v>12</v>
      </c>
      <c r="C18" s="12" t="s">
        <v>56</v>
      </c>
      <c r="D18" s="2" t="s">
        <v>105</v>
      </c>
      <c r="E18" s="2"/>
      <c r="F18" s="2" t="s">
        <v>85</v>
      </c>
      <c r="G18" s="7" t="s">
        <v>41</v>
      </c>
      <c r="H18" s="33">
        <v>4</v>
      </c>
      <c r="I18" s="33">
        <v>2</v>
      </c>
      <c r="J18" s="33">
        <v>1</v>
      </c>
      <c r="K18" s="33">
        <v>0</v>
      </c>
      <c r="L18" s="33">
        <f t="shared" si="0"/>
        <v>7</v>
      </c>
      <c r="M18" s="9">
        <v>11312.78</v>
      </c>
      <c r="N18" s="9">
        <f t="shared" si="1"/>
        <v>79189.460000000006</v>
      </c>
      <c r="O18" s="8"/>
      <c r="P18" s="2" t="s">
        <v>120</v>
      </c>
      <c r="Q18" s="13"/>
    </row>
    <row r="19" spans="1:17" ht="135">
      <c r="A19" s="13"/>
      <c r="B19" s="12">
        <v>13</v>
      </c>
      <c r="C19" s="12" t="s">
        <v>57</v>
      </c>
      <c r="D19" s="2" t="s">
        <v>106</v>
      </c>
      <c r="E19" s="2"/>
      <c r="F19" s="2" t="s">
        <v>84</v>
      </c>
      <c r="G19" s="7" t="s">
        <v>41</v>
      </c>
      <c r="H19" s="33">
        <v>0</v>
      </c>
      <c r="I19" s="33">
        <v>4</v>
      </c>
      <c r="J19" s="33">
        <v>1</v>
      </c>
      <c r="K19" s="33">
        <v>0</v>
      </c>
      <c r="L19" s="33">
        <f t="shared" si="0"/>
        <v>5</v>
      </c>
      <c r="M19" s="9">
        <v>37230.660000000003</v>
      </c>
      <c r="N19" s="9">
        <f t="shared" si="1"/>
        <v>186153.30000000002</v>
      </c>
      <c r="O19" s="8"/>
      <c r="P19" s="2" t="s">
        <v>120</v>
      </c>
      <c r="Q19" s="13"/>
    </row>
    <row r="20" spans="1:17" ht="120">
      <c r="A20" s="13"/>
      <c r="B20" s="12">
        <v>14</v>
      </c>
      <c r="C20" s="12" t="s">
        <v>58</v>
      </c>
      <c r="D20" s="2" t="s">
        <v>108</v>
      </c>
      <c r="E20" s="2"/>
      <c r="F20" s="2" t="s">
        <v>86</v>
      </c>
      <c r="G20" s="7" t="s">
        <v>41</v>
      </c>
      <c r="H20" s="33">
        <v>3</v>
      </c>
      <c r="I20" s="33">
        <v>8</v>
      </c>
      <c r="J20" s="33">
        <v>10</v>
      </c>
      <c r="K20" s="33">
        <v>8</v>
      </c>
      <c r="L20" s="33">
        <f t="shared" si="0"/>
        <v>29</v>
      </c>
      <c r="M20" s="9">
        <v>7649.54</v>
      </c>
      <c r="N20" s="9">
        <f t="shared" si="1"/>
        <v>221836.66</v>
      </c>
      <c r="O20" s="8"/>
      <c r="P20" s="2" t="s">
        <v>120</v>
      </c>
      <c r="Q20" s="13"/>
    </row>
    <row r="21" spans="1:17" ht="150">
      <c r="A21" s="13"/>
      <c r="B21" s="12">
        <v>15</v>
      </c>
      <c r="C21" s="12" t="s">
        <v>59</v>
      </c>
      <c r="D21" s="2" t="s">
        <v>107</v>
      </c>
      <c r="E21" s="2"/>
      <c r="F21" s="2" t="s">
        <v>87</v>
      </c>
      <c r="G21" s="7" t="s">
        <v>41</v>
      </c>
      <c r="H21" s="33">
        <v>1</v>
      </c>
      <c r="I21" s="33">
        <v>5</v>
      </c>
      <c r="J21" s="33">
        <v>5</v>
      </c>
      <c r="K21" s="33">
        <v>4</v>
      </c>
      <c r="L21" s="33">
        <f t="shared" si="0"/>
        <v>15</v>
      </c>
      <c r="M21" s="9">
        <v>10115.129999999999</v>
      </c>
      <c r="N21" s="9">
        <f t="shared" si="1"/>
        <v>151726.94999999998</v>
      </c>
      <c r="O21" s="8"/>
      <c r="P21" s="2" t="s">
        <v>120</v>
      </c>
      <c r="Q21" s="13"/>
    </row>
    <row r="22" spans="1:17" ht="195">
      <c r="A22" s="13"/>
      <c r="B22" s="12">
        <v>16</v>
      </c>
      <c r="C22" s="12" t="s">
        <v>60</v>
      </c>
      <c r="D22" s="2" t="s">
        <v>109</v>
      </c>
      <c r="E22" s="2"/>
      <c r="F22" s="2" t="s">
        <v>88</v>
      </c>
      <c r="G22" s="7" t="s">
        <v>41</v>
      </c>
      <c r="H22" s="33">
        <v>0</v>
      </c>
      <c r="I22" s="33">
        <v>1</v>
      </c>
      <c r="J22" s="33">
        <v>0</v>
      </c>
      <c r="K22" s="33">
        <v>0</v>
      </c>
      <c r="L22" s="33">
        <f t="shared" si="0"/>
        <v>1</v>
      </c>
      <c r="M22" s="9">
        <v>8890.06</v>
      </c>
      <c r="N22" s="9">
        <f t="shared" si="1"/>
        <v>8890.06</v>
      </c>
      <c r="O22" s="8"/>
      <c r="P22" s="2" t="s">
        <v>120</v>
      </c>
      <c r="Q22" s="13"/>
    </row>
    <row r="23" spans="1:17" ht="120">
      <c r="A23" s="13"/>
      <c r="B23" s="12">
        <v>17</v>
      </c>
      <c r="C23" s="12" t="s">
        <v>61</v>
      </c>
      <c r="D23" s="2" t="s">
        <v>62</v>
      </c>
      <c r="E23" s="2"/>
      <c r="F23" s="2" t="s">
        <v>89</v>
      </c>
      <c r="G23" s="7" t="s">
        <v>41</v>
      </c>
      <c r="H23" s="33">
        <v>0</v>
      </c>
      <c r="I23" s="33">
        <v>1</v>
      </c>
      <c r="J23" s="33">
        <v>2</v>
      </c>
      <c r="K23" s="33">
        <v>0</v>
      </c>
      <c r="L23" s="33">
        <f t="shared" si="0"/>
        <v>3</v>
      </c>
      <c r="M23" s="9">
        <v>2621.5</v>
      </c>
      <c r="N23" s="9">
        <f t="shared" si="1"/>
        <v>7864.5</v>
      </c>
      <c r="O23" s="8"/>
      <c r="P23" s="2" t="s">
        <v>120</v>
      </c>
      <c r="Q23" s="13"/>
    </row>
    <row r="24" spans="1:17" ht="120">
      <c r="A24" s="13"/>
      <c r="B24" s="12">
        <v>18</v>
      </c>
      <c r="C24" s="12" t="s">
        <v>63</v>
      </c>
      <c r="D24" s="2" t="s">
        <v>110</v>
      </c>
      <c r="E24" s="2"/>
      <c r="F24" s="2" t="s">
        <v>90</v>
      </c>
      <c r="G24" s="7" t="s">
        <v>41</v>
      </c>
      <c r="H24" s="33">
        <v>0</v>
      </c>
      <c r="I24" s="33">
        <v>7</v>
      </c>
      <c r="J24" s="33">
        <v>2</v>
      </c>
      <c r="K24" s="33">
        <v>0</v>
      </c>
      <c r="L24" s="33">
        <f t="shared" si="0"/>
        <v>9</v>
      </c>
      <c r="M24" s="9">
        <v>19980.89</v>
      </c>
      <c r="N24" s="9">
        <f t="shared" si="1"/>
        <v>179828.01</v>
      </c>
      <c r="O24" s="8"/>
      <c r="P24" s="2" t="s">
        <v>120</v>
      </c>
      <c r="Q24" s="13"/>
    </row>
    <row r="25" spans="1:17" ht="75">
      <c r="A25" s="13"/>
      <c r="B25" s="12">
        <v>19</v>
      </c>
      <c r="C25" s="12" t="s">
        <v>64</v>
      </c>
      <c r="D25" s="2" t="s">
        <v>111</v>
      </c>
      <c r="E25" s="2"/>
      <c r="F25" s="2" t="s">
        <v>91</v>
      </c>
      <c r="G25" s="7" t="s">
        <v>41</v>
      </c>
      <c r="H25" s="33">
        <v>0</v>
      </c>
      <c r="I25" s="33">
        <v>7</v>
      </c>
      <c r="J25" s="33">
        <v>12</v>
      </c>
      <c r="K25" s="33">
        <v>5</v>
      </c>
      <c r="L25" s="33">
        <f t="shared" si="0"/>
        <v>24</v>
      </c>
      <c r="M25" s="9">
        <v>1968.62</v>
      </c>
      <c r="N25" s="9">
        <f t="shared" si="1"/>
        <v>47246.879999999997</v>
      </c>
      <c r="O25" s="8"/>
      <c r="P25" s="2" t="s">
        <v>120</v>
      </c>
      <c r="Q25" s="13"/>
    </row>
    <row r="26" spans="1:17" ht="60">
      <c r="A26" s="13"/>
      <c r="B26" s="12">
        <v>20</v>
      </c>
      <c r="C26" s="12" t="s">
        <v>65</v>
      </c>
      <c r="D26" s="2" t="s">
        <v>66</v>
      </c>
      <c r="E26" s="2"/>
      <c r="F26" s="2" t="s">
        <v>92</v>
      </c>
      <c r="G26" s="7" t="s">
        <v>41</v>
      </c>
      <c r="H26" s="33">
        <v>0</v>
      </c>
      <c r="I26" s="33">
        <v>6</v>
      </c>
      <c r="J26" s="33">
        <v>3</v>
      </c>
      <c r="K26" s="33">
        <v>2</v>
      </c>
      <c r="L26" s="33">
        <f t="shared" si="0"/>
        <v>11</v>
      </c>
      <c r="M26" s="9">
        <v>13454.81</v>
      </c>
      <c r="N26" s="9">
        <f t="shared" si="1"/>
        <v>148002.91</v>
      </c>
      <c r="O26" s="8"/>
      <c r="P26" s="2" t="s">
        <v>120</v>
      </c>
      <c r="Q26" s="13"/>
    </row>
    <row r="27" spans="1:17" ht="135">
      <c r="A27" s="13"/>
      <c r="B27" s="12">
        <v>21</v>
      </c>
      <c r="C27" s="12" t="s">
        <v>67</v>
      </c>
      <c r="D27" s="2" t="s">
        <v>112</v>
      </c>
      <c r="E27" s="2"/>
      <c r="F27" s="2" t="s">
        <v>93</v>
      </c>
      <c r="G27" s="7" t="s">
        <v>41</v>
      </c>
      <c r="H27" s="33">
        <v>0</v>
      </c>
      <c r="I27" s="33">
        <v>2</v>
      </c>
      <c r="J27" s="33">
        <v>1</v>
      </c>
      <c r="K27" s="33">
        <v>0</v>
      </c>
      <c r="L27" s="33">
        <f t="shared" si="0"/>
        <v>3</v>
      </c>
      <c r="M27" s="9">
        <v>21358.3</v>
      </c>
      <c r="N27" s="9">
        <f t="shared" si="1"/>
        <v>64074.899999999994</v>
      </c>
      <c r="O27" s="8"/>
      <c r="P27" s="2" t="s">
        <v>120</v>
      </c>
      <c r="Q27" s="13"/>
    </row>
    <row r="28" spans="1:17" ht="195">
      <c r="A28" s="13"/>
      <c r="B28" s="12">
        <v>22</v>
      </c>
      <c r="C28" s="12" t="s">
        <v>68</v>
      </c>
      <c r="D28" s="2" t="s">
        <v>113</v>
      </c>
      <c r="E28" s="2"/>
      <c r="F28" s="2" t="s">
        <v>94</v>
      </c>
      <c r="G28" s="7" t="s">
        <v>41</v>
      </c>
      <c r="H28" s="33">
        <v>2</v>
      </c>
      <c r="I28" s="33">
        <v>11</v>
      </c>
      <c r="J28" s="33">
        <v>11</v>
      </c>
      <c r="K28" s="33">
        <v>9</v>
      </c>
      <c r="L28" s="33">
        <f t="shared" si="0"/>
        <v>33</v>
      </c>
      <c r="M28" s="9">
        <v>6546.05</v>
      </c>
      <c r="N28" s="9">
        <f t="shared" si="1"/>
        <v>216019.65</v>
      </c>
      <c r="O28" s="8"/>
      <c r="P28" s="2" t="s">
        <v>120</v>
      </c>
      <c r="Q28" s="13"/>
    </row>
    <row r="29" spans="1:17" ht="180">
      <c r="A29" s="13"/>
      <c r="B29" s="12">
        <v>23</v>
      </c>
      <c r="C29" s="12" t="s">
        <v>69</v>
      </c>
      <c r="D29" s="2" t="s">
        <v>114</v>
      </c>
      <c r="E29" s="2"/>
      <c r="F29" s="2" t="s">
        <v>95</v>
      </c>
      <c r="G29" s="7" t="s">
        <v>41</v>
      </c>
      <c r="H29" s="33">
        <v>0</v>
      </c>
      <c r="I29" s="33">
        <v>0</v>
      </c>
      <c r="J29" s="33">
        <v>1</v>
      </c>
      <c r="K29" s="33">
        <v>0</v>
      </c>
      <c r="L29" s="33">
        <f t="shared" si="0"/>
        <v>1</v>
      </c>
      <c r="M29" s="9">
        <v>20193.98</v>
      </c>
      <c r="N29" s="9">
        <f t="shared" si="1"/>
        <v>20193.98</v>
      </c>
      <c r="O29" s="8"/>
      <c r="P29" s="2" t="s">
        <v>120</v>
      </c>
      <c r="Q29" s="13"/>
    </row>
    <row r="30" spans="1:17" ht="60">
      <c r="A30" s="13"/>
      <c r="B30" s="12">
        <v>24</v>
      </c>
      <c r="C30" s="12" t="s">
        <v>70</v>
      </c>
      <c r="D30" s="2" t="s">
        <v>115</v>
      </c>
      <c r="E30" s="2"/>
      <c r="F30" s="2" t="s">
        <v>71</v>
      </c>
      <c r="G30" s="7" t="s">
        <v>41</v>
      </c>
      <c r="H30" s="33">
        <v>0</v>
      </c>
      <c r="I30" s="33">
        <v>3</v>
      </c>
      <c r="J30" s="33">
        <v>9</v>
      </c>
      <c r="K30" s="33">
        <v>3</v>
      </c>
      <c r="L30" s="33">
        <f t="shared" si="0"/>
        <v>15</v>
      </c>
      <c r="M30" s="9">
        <v>4488.5600000000004</v>
      </c>
      <c r="N30" s="9">
        <f t="shared" si="1"/>
        <v>67328.400000000009</v>
      </c>
      <c r="O30" s="8"/>
      <c r="P30" s="2" t="s">
        <v>120</v>
      </c>
      <c r="Q30" s="13"/>
    </row>
    <row r="31" spans="1:17" ht="67.5" customHeight="1">
      <c r="A31" s="13"/>
      <c r="B31" s="12">
        <v>25</v>
      </c>
      <c r="C31" s="12" t="s">
        <v>72</v>
      </c>
      <c r="D31" s="2" t="s">
        <v>73</v>
      </c>
      <c r="E31" s="2"/>
      <c r="F31" s="2" t="s">
        <v>74</v>
      </c>
      <c r="G31" s="7" t="s">
        <v>41</v>
      </c>
      <c r="H31" s="33">
        <v>0</v>
      </c>
      <c r="I31" s="33">
        <v>4</v>
      </c>
      <c r="J31" s="33">
        <v>4</v>
      </c>
      <c r="K31" s="33">
        <v>1</v>
      </c>
      <c r="L31" s="33">
        <f t="shared" si="0"/>
        <v>9</v>
      </c>
      <c r="M31" s="9">
        <v>5041.5</v>
      </c>
      <c r="N31" s="9">
        <f t="shared" si="1"/>
        <v>45373.5</v>
      </c>
      <c r="O31" s="8"/>
      <c r="P31" s="2" t="s">
        <v>120</v>
      </c>
      <c r="Q31" s="13"/>
    </row>
    <row r="32" spans="1:17">
      <c r="A32" s="13"/>
      <c r="B32" s="22"/>
      <c r="C32" s="22"/>
      <c r="D32" s="14"/>
      <c r="E32" s="14"/>
      <c r="F32" s="14"/>
      <c r="G32" s="15"/>
      <c r="H32" s="15"/>
      <c r="I32" s="15"/>
      <c r="J32" s="15"/>
      <c r="K32" s="15"/>
      <c r="L32" s="15"/>
      <c r="M32" s="15"/>
      <c r="N32" s="32">
        <f>SUM($N$7:$N$31)</f>
        <v>7200017.8300000001</v>
      </c>
      <c r="O32" s="19"/>
      <c r="P32" s="3"/>
      <c r="Q32" s="13"/>
    </row>
    <row r="33" spans="1:17">
      <c r="A33" s="13"/>
      <c r="B33" s="20"/>
      <c r="C33" s="20"/>
      <c r="D33" s="21"/>
      <c r="E33" s="21"/>
      <c r="F33" s="21"/>
      <c r="G33" s="20"/>
      <c r="H33" s="20"/>
      <c r="I33" s="20"/>
      <c r="J33" s="20"/>
      <c r="K33" s="20"/>
      <c r="L33" s="20"/>
      <c r="M33" s="20"/>
      <c r="N33" s="20" t="s">
        <v>19</v>
      </c>
      <c r="O33" s="16"/>
      <c r="P33" s="3"/>
      <c r="Q33" s="13"/>
    </row>
    <row r="34" spans="1:17">
      <c r="A34" s="13"/>
      <c r="B34" s="37" t="s">
        <v>18</v>
      </c>
      <c r="C34" s="38"/>
      <c r="D34" s="38"/>
      <c r="E34" s="38"/>
      <c r="F34" s="38"/>
      <c r="G34" s="38"/>
      <c r="H34" s="38"/>
      <c r="I34" s="38"/>
      <c r="J34" s="38"/>
      <c r="K34" s="38"/>
      <c r="L34" s="38"/>
      <c r="M34" s="38"/>
      <c r="N34" s="38"/>
      <c r="O34" s="38"/>
      <c r="P34" s="41"/>
      <c r="Q34" s="13"/>
    </row>
    <row r="35" spans="1:17">
      <c r="B35" s="46" t="s">
        <v>4</v>
      </c>
      <c r="C35" s="47"/>
      <c r="D35" s="47"/>
      <c r="E35" s="47"/>
      <c r="F35" s="47"/>
      <c r="G35" s="47"/>
      <c r="H35" s="47"/>
      <c r="I35" s="47"/>
      <c r="J35" s="47"/>
      <c r="K35" s="47"/>
      <c r="L35" s="47"/>
      <c r="M35" s="47"/>
      <c r="N35" s="47"/>
      <c r="O35" s="47"/>
      <c r="P35" s="48"/>
    </row>
    <row r="36" spans="1:17" ht="32.1" customHeight="1">
      <c r="B36" s="35" t="s">
        <v>5</v>
      </c>
      <c r="C36" s="35"/>
      <c r="D36" s="35"/>
      <c r="E36" s="42" t="s">
        <v>9</v>
      </c>
      <c r="F36" s="43"/>
      <c r="G36" s="43"/>
      <c r="H36" s="43"/>
      <c r="I36" s="43"/>
      <c r="J36" s="43"/>
      <c r="K36" s="43"/>
      <c r="L36" s="43"/>
      <c r="M36" s="43"/>
      <c r="N36" s="43"/>
      <c r="O36" s="43"/>
      <c r="P36" s="44"/>
      <c r="Q36" s="3"/>
    </row>
    <row r="37" spans="1:17" ht="15" customHeight="1">
      <c r="A37" s="13"/>
      <c r="B37" s="35" t="s">
        <v>6</v>
      </c>
      <c r="C37" s="35"/>
      <c r="D37" s="35"/>
      <c r="E37" s="37" t="s">
        <v>121</v>
      </c>
      <c r="F37" s="38"/>
      <c r="G37" s="38"/>
      <c r="H37" s="38"/>
      <c r="I37" s="38"/>
      <c r="J37" s="38"/>
      <c r="K37" s="38"/>
      <c r="L37" s="38"/>
      <c r="M37" s="38"/>
      <c r="N37" s="38"/>
      <c r="O37" s="38"/>
      <c r="P37" s="38"/>
      <c r="Q37" s="13"/>
    </row>
    <row r="38" spans="1:17">
      <c r="A38" s="13"/>
      <c r="B38" s="49" t="s">
        <v>25</v>
      </c>
      <c r="C38" s="50"/>
      <c r="D38" s="51"/>
      <c r="E38" s="37" t="s">
        <v>24</v>
      </c>
      <c r="F38" s="38"/>
      <c r="G38" s="38"/>
      <c r="H38" s="38"/>
      <c r="I38" s="38"/>
      <c r="J38" s="38"/>
      <c r="K38" s="38"/>
      <c r="L38" s="38"/>
      <c r="M38" s="38"/>
      <c r="N38" s="38"/>
      <c r="O38" s="38"/>
      <c r="P38" s="41"/>
      <c r="Q38" s="13"/>
    </row>
    <row r="39" spans="1:17">
      <c r="A39" s="13"/>
      <c r="B39" s="49" t="s">
        <v>26</v>
      </c>
      <c r="C39" s="50"/>
      <c r="D39" s="51"/>
      <c r="E39" s="37" t="s">
        <v>27</v>
      </c>
      <c r="F39" s="38"/>
      <c r="G39" s="38"/>
      <c r="H39" s="38"/>
      <c r="I39" s="38"/>
      <c r="J39" s="38"/>
      <c r="K39" s="38"/>
      <c r="L39" s="38"/>
      <c r="M39" s="38"/>
      <c r="N39" s="38"/>
      <c r="O39" s="38"/>
      <c r="P39" s="41"/>
      <c r="Q39" s="13"/>
    </row>
    <row r="40" spans="1:17">
      <c r="B40" s="35" t="s">
        <v>7</v>
      </c>
      <c r="C40" s="35"/>
      <c r="D40" s="35"/>
      <c r="E40" s="37" t="str">
        <f>Query2_KURATOR</f>
        <v>, тел. , эл.почта:</v>
      </c>
      <c r="F40" s="38"/>
      <c r="G40" s="38"/>
      <c r="H40" s="38"/>
      <c r="I40" s="38"/>
      <c r="J40" s="38"/>
      <c r="K40" s="38"/>
      <c r="L40" s="38"/>
      <c r="M40" s="38"/>
      <c r="N40" s="38"/>
      <c r="O40" s="38"/>
      <c r="P40" s="41"/>
    </row>
    <row r="41" spans="1:17">
      <c r="B41" s="35" t="s">
        <v>8</v>
      </c>
      <c r="C41" s="35"/>
      <c r="D41" s="35"/>
      <c r="E41" s="37" t="str">
        <f>Query2_NPO</f>
        <v/>
      </c>
      <c r="F41" s="38"/>
      <c r="G41" s="38"/>
      <c r="H41" s="38"/>
      <c r="I41" s="38"/>
      <c r="J41" s="38"/>
      <c r="K41" s="38"/>
      <c r="L41" s="38"/>
      <c r="M41" s="38"/>
      <c r="N41" s="38"/>
      <c r="O41" s="38"/>
      <c r="P41" s="41"/>
    </row>
    <row r="42" spans="1:17">
      <c r="A42" s="13"/>
      <c r="B42" s="25"/>
      <c r="C42" s="25"/>
      <c r="D42" s="25"/>
      <c r="E42" s="25"/>
      <c r="F42" s="26"/>
      <c r="G42" s="26"/>
      <c r="H42" s="26"/>
      <c r="I42" s="26"/>
      <c r="J42" s="26"/>
      <c r="K42" s="26"/>
      <c r="L42" s="26"/>
      <c r="M42" s="26"/>
      <c r="N42" s="26"/>
      <c r="O42" s="26"/>
      <c r="P42" s="26"/>
      <c r="Q42" s="13"/>
    </row>
    <row r="43" spans="1:17">
      <c r="A43" s="29"/>
      <c r="B43" s="28" t="s">
        <v>30</v>
      </c>
      <c r="C43" s="28"/>
      <c r="D43" s="28"/>
      <c r="E43" s="28"/>
      <c r="F43" s="28"/>
      <c r="G43" s="28"/>
      <c r="H43" s="28"/>
      <c r="I43" s="28"/>
      <c r="J43" s="28"/>
      <c r="M43" s="13"/>
      <c r="O43" s="13"/>
    </row>
    <row r="44" spans="1:17">
      <c r="A44" s="27"/>
      <c r="B44" s="28"/>
      <c r="C44" s="28"/>
      <c r="D44" s="28"/>
      <c r="E44" s="28"/>
      <c r="F44" s="28"/>
      <c r="G44" s="28"/>
      <c r="H44" s="28"/>
      <c r="I44" s="28"/>
      <c r="J44" s="28"/>
      <c r="K44" s="13"/>
      <c r="L44" s="13"/>
      <c r="M44" s="13"/>
      <c r="N44" s="13"/>
      <c r="O44" s="13"/>
      <c r="P44" s="13"/>
      <c r="Q44" s="13"/>
    </row>
    <row r="45" spans="1:17">
      <c r="B45" t="s">
        <v>11</v>
      </c>
    </row>
    <row r="46" spans="1:17">
      <c r="D46" s="6" t="str">
        <f>Query2_USERN</f>
        <v>Семенов Алексей Игоревич</v>
      </c>
      <c r="E46" s="6"/>
    </row>
    <row r="47" spans="1:17">
      <c r="B47" t="s">
        <v>12</v>
      </c>
      <c r="D47" s="6" t="str">
        <f>Query2_USERT</f>
        <v>(347)251-04-51</v>
      </c>
      <c r="E47" s="6"/>
    </row>
    <row r="48" spans="1:17">
      <c r="B48" t="s">
        <v>13</v>
      </c>
      <c r="D48" s="6" t="str">
        <f>Query2_USERE</f>
        <v/>
      </c>
      <c r="E48" s="6"/>
    </row>
  </sheetData>
  <mergeCells count="26">
    <mergeCell ref="B2:P2"/>
    <mergeCell ref="B36:D36"/>
    <mergeCell ref="B35:P35"/>
    <mergeCell ref="B39:D39"/>
    <mergeCell ref="B4:B5"/>
    <mergeCell ref="D4:D5"/>
    <mergeCell ref="P4:P5"/>
    <mergeCell ref="B34:P34"/>
    <mergeCell ref="B38:D38"/>
    <mergeCell ref="F4:F5"/>
    <mergeCell ref="G4:G5"/>
    <mergeCell ref="H4:L4"/>
    <mergeCell ref="N4:N5"/>
    <mergeCell ref="M4:M5"/>
    <mergeCell ref="C4:C5"/>
    <mergeCell ref="B40:D40"/>
    <mergeCell ref="B41:D41"/>
    <mergeCell ref="O4:O5"/>
    <mergeCell ref="B37:D37"/>
    <mergeCell ref="E37:P37"/>
    <mergeCell ref="E4:E5"/>
    <mergeCell ref="E41:P41"/>
    <mergeCell ref="E36:P36"/>
    <mergeCell ref="E38:P38"/>
    <mergeCell ref="E39:P39"/>
    <mergeCell ref="E40:P40"/>
  </mergeCells>
  <pageMargins left="0.78740157480314965" right="0.39370078740157483" top="0.78740157480314965" bottom="0.39370078740157483" header="0.31496062992125984" footer="0.31496062992125984"/>
  <pageSetup paperSize="9" scale="54" fitToHeight="0" orientation="landscape" r:id="rId1"/>
  <headerFooter>
    <oddFooter>&amp;C&amp;P</oddFooter>
  </headerFooter>
  <rowBreaks count="1" manualBreakCount="1">
    <brk id="29" max="16383" man="1"/>
  </rowBreaks>
</worksheet>
</file>

<file path=xl/worksheets/sheet2.xml><?xml version="1.0" encoding="utf-8"?>
<worksheet xmlns="http://schemas.openxmlformats.org/spreadsheetml/2006/main" xmlns:r="http://schemas.openxmlformats.org/officeDocument/2006/relationships">
  <sheetPr codeName="Лист2"/>
  <dimension ref="A5:N6"/>
  <sheetViews>
    <sheetView workbookViewId="0">
      <selection activeCell="A30013" sqref="A30013:Q30014"/>
    </sheetView>
  </sheetViews>
  <sheetFormatPr defaultRowHeight="15"/>
  <sheetData>
    <row r="5" spans="1:14">
      <c r="A5" s="30" t="s">
        <v>31</v>
      </c>
      <c r="B5" t="e">
        <f>XLR_ERRNAME</f>
        <v>#NAME?</v>
      </c>
    </row>
    <row r="6" spans="1:14">
      <c r="A6" t="s">
        <v>32</v>
      </c>
      <c r="B6">
        <v>8204</v>
      </c>
      <c r="C6" s="31" t="s">
        <v>33</v>
      </c>
      <c r="D6">
        <v>4853</v>
      </c>
      <c r="E6" s="31" t="s">
        <v>34</v>
      </c>
      <c r="F6" s="31" t="s">
        <v>35</v>
      </c>
      <c r="G6" s="31" t="s">
        <v>36</v>
      </c>
      <c r="H6" s="31" t="s">
        <v>36</v>
      </c>
      <c r="I6" s="31" t="s">
        <v>36</v>
      </c>
      <c r="J6" s="31" t="s">
        <v>34</v>
      </c>
      <c r="K6" s="31" t="s">
        <v>37</v>
      </c>
      <c r="L6" s="31" t="s">
        <v>38</v>
      </c>
      <c r="M6" s="31" t="s">
        <v>39</v>
      </c>
      <c r="N6" s="31"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Семенов Алексей Игоревич</dc:creator>
  <cp:lastModifiedBy>e.farrahova</cp:lastModifiedBy>
  <cp:lastPrinted>2014-12-16T11:29:09Z</cp:lastPrinted>
  <dcterms:created xsi:type="dcterms:W3CDTF">2013-12-19T08:11:42Z</dcterms:created>
  <dcterms:modified xsi:type="dcterms:W3CDTF">2014-12-16T11:29:41Z</dcterms:modified>
</cp:coreProperties>
</file>