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Лист1!$A$7:$AF$33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Лист1!$A$39:$R$39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J8" i="1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7"/>
  <c r="P16" l="1"/>
  <c r="P19"/>
  <c r="P20"/>
  <c r="P23"/>
  <c r="O8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O17"/>
  <c r="P17" s="1"/>
  <c r="O18"/>
  <c r="P18" s="1"/>
  <c r="O19"/>
  <c r="O20"/>
  <c r="O21"/>
  <c r="P21" s="1"/>
  <c r="O22"/>
  <c r="P22" s="1"/>
  <c r="O23"/>
  <c r="O24"/>
  <c r="P24" s="1"/>
  <c r="O25"/>
  <c r="P25" s="1"/>
  <c r="O26"/>
  <c r="P26" s="1"/>
  <c r="O27"/>
  <c r="P27" s="1"/>
  <c r="O28"/>
  <c r="P28" s="1"/>
  <c r="O29"/>
  <c r="P29" s="1"/>
  <c r="O30"/>
  <c r="P30" s="1"/>
  <c r="O31"/>
  <c r="P31" s="1"/>
  <c r="O32"/>
  <c r="P32" s="1"/>
  <c r="O7"/>
  <c r="P7" s="1"/>
  <c r="P33" l="1"/>
  <c r="O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D50" i="1"/>
  <c r="D49"/>
  <c r="D48"/>
  <c r="P34" l="1"/>
</calcChain>
</file>

<file path=xl/sharedStrings.xml><?xml version="1.0" encoding="utf-8"?>
<sst xmlns="http://schemas.openxmlformats.org/spreadsheetml/2006/main" count="249" uniqueCount="132">
  <si>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</si>
  <si>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</si>
  <si>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</si>
  <si>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</si>
  <si>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</si>
  <si>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</si>
  <si>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</si>
  <si>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</si>
  <si>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</si>
  <si>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</si>
  <si>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</si>
  <si>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</si>
  <si>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</si>
  <si>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</si>
  <si>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</si>
  <si>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</si>
  <si>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</si>
  <si>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</si>
  <si>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</si>
  <si>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</si>
  <si>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</si>
  <si>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</si>
  <si>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</si>
  <si>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</si>
  <si>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</si>
  <si>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</si>
  <si>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</si>
  <si>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</si>
  <si>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</si>
  <si>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</si>
  <si>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</si>
  <si>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</si>
  <si>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оптических разветвителей и сплиттеров</t>
  </si>
  <si>
    <t>, тел. , эл.почта:</t>
  </si>
  <si>
    <t/>
  </si>
  <si>
    <t>31.12.2015</t>
  </si>
  <si>
    <t>Шушпанникова Елена Викторовна</t>
  </si>
  <si>
    <t>(347)221-57-56</t>
  </si>
  <si>
    <t>Отдел радио и телевидения (ОРиТ)</t>
  </si>
  <si>
    <t>Приложение 1.3</t>
  </si>
  <si>
    <t>39289</t>
  </si>
  <si>
    <t>РАЗВЕТВИТЕЛЬ ОПТИЧЕСКИЙ 1*2 50/50,3,0ММ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</si>
  <si>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</si>
  <si>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шт</t>
  </si>
  <si>
    <t>39292</t>
  </si>
  <si>
    <t>РАЗВЕТВИТЕЛЬ ОПТИЧЕСКИЙ 1*2 65/35,3,0ММ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</si>
  <si>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</si>
  <si>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39291</t>
  </si>
  <si>
    <t>РАЗВЕТВИТЕЛЬ ОПТИЧЕСКИЙ 1*2 70/30,3,0ММ</t>
  </si>
  <si>
    <t>Оптический разветвитель Вх.(FC/UPC)-Вых.1(FC/UPC)-Вых.2(SC/APC) - 70/30, 3.0 мм, 1550nm, сплавные, 1 м.</t>
  </si>
  <si>
    <t>39290</t>
  </si>
  <si>
    <t>РАЗВЕТВИТЕЛЬ ОПТИЧЕСКИЙ 1*2 75/25,3,0ММ</t>
  </si>
  <si>
    <t>Оптический разветвитель Вх.(FC/UPC)-Вых.1(FC/UPC)-Вых.2(SC/APC) - 75/25, 3.0 мм, 1550nm, сплавные, 1 м.</t>
  </si>
  <si>
    <t>39297</t>
  </si>
  <si>
    <t>РАЗВЕТВИТЕЛЬ ОПТИЧЕСКИЙ 1*2 80/20,3,0ММ</t>
  </si>
  <si>
    <t>Оптический разветвитель Вх.(FC/UPC)-Вых.1(FC/UPC)-Вых.2(SC/APC) - 80/20, длина волны 1550 нм</t>
  </si>
  <si>
    <t>39296</t>
  </si>
  <si>
    <t>РАЗВЕТВИТЕЛЬ ОПТИЧЕСКИЙ 1*2 85/15,3,0ММ</t>
  </si>
  <si>
    <t>Оптический разветвитель Вх.(FC/UPC)-Вых.1(FC/UPC)-Вых.2(SC/APC) - 85/15, 3.0 мм, 1550nm, сплавные, 1 м.</t>
  </si>
  <si>
    <t>39295</t>
  </si>
  <si>
    <t>РАЗВЕТВИТЕЛЬ ОПТИЧЕСКИЙ 1*2 90/10,3,0ММ</t>
  </si>
  <si>
    <t>Оптический разветвитель Вх.(FC/UPC)-Вых.1(FC/UPC)-Вых.2(SC/APC) - 90/10, 3.0 мм, 1550nm, сплавные, 1 м.</t>
  </si>
  <si>
    <t>39294</t>
  </si>
  <si>
    <t>РАЗВЕТВИТЕЛЬ ОПТИЧЕСКИЙ 1*2 95/5,3,0ММ</t>
  </si>
  <si>
    <t>Оптический разветвительВх.(FC/UPC)-Вых.1(FC/UPC)-Вых.2(SC/APC) - 95/5, 3.0 мм, 1550nm, сплавные, 1 м.</t>
  </si>
  <si>
    <t>39396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</si>
  <si>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</si>
  <si>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</si>
  <si>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39298</t>
  </si>
  <si>
    <t>РАЗВЕТВИТЕЛЬ ОПТИЧЕСКИЙ 1*3 33/33/33,3,0</t>
  </si>
  <si>
    <t>39300</t>
  </si>
  <si>
    <t>РАЗВЕТВИТЕЛЬ ОПТИЧЕСКИЙ 1*4 25/25/25/25,3,0</t>
  </si>
  <si>
    <t>37797</t>
  </si>
  <si>
    <t>СПЛИТТЕР ОПТИЧ. 1*2,50/50 ОКОНЦ. SC/APC-SC/APC,1310/1550НМ</t>
  </si>
  <si>
    <t>37957</t>
  </si>
  <si>
    <t>СПЛИТТЕР ОПТИЧ. 1*2,50/50 ОКОНЦ. SC/UPC-SC/UPC-SC/APC1310/1550НМ</t>
  </si>
  <si>
    <t>37958</t>
  </si>
  <si>
    <t>СПЛИТТЕР ОПТИЧ. 1*2,65/35 ОКОНЦ. SC/UPC-SC/UPC-SC/APC,1550НМ</t>
  </si>
  <si>
    <t>делитель оптического сигнала оконцованный</t>
  </si>
  <si>
    <t xml:space="preserve">  кол-во: 12; г. Стерлитамак, ул. Коммунистическая, д.30; Секварова С.В. 89656487022</t>
  </si>
  <si>
    <t>37959</t>
  </si>
  <si>
    <t>СПЛИТТЕР ОПТИЧ. 1*2,70/30 ОКОНЦ. SC/UPC-SC/UPC-SC/APC,1550НМ</t>
  </si>
  <si>
    <t>37960</t>
  </si>
  <si>
    <t>СПЛИТТЕР ОПТИЧ. 1*2,75/25 ОКОНЦ. SC/UPC-SC/UPC-SC/APC,1550НМ</t>
  </si>
  <si>
    <t>37961</t>
  </si>
  <si>
    <t>СПЛИТТЕР ОПТИЧ. 1*2,80/20 ОКОНЦ. SC/UPC-SC/UPC-SC/APC,1550НМ</t>
  </si>
  <si>
    <t>37962</t>
  </si>
  <si>
    <t>СПЛИТТЕР ОПТИЧ. 1*2,85/15 ОКОНЦ. SC/UPC-SC/UPC-SC/APC,1550НМ</t>
  </si>
  <si>
    <t>37963</t>
  </si>
  <si>
    <t>СПЛИТТЕР ОПТИЧ. 1*2,90/10 ОКОНЦ. SC/UPC-SC/UPC-SC/APC,1550НМ</t>
  </si>
  <si>
    <t>37964</t>
  </si>
  <si>
    <t>СПЛИТТЕР ОПТИЧ. 1*2,95/05 ОКОНЦ. SC/UPC-SC/UPC-SC/APC,1550НМ</t>
  </si>
  <si>
    <t>42376</t>
  </si>
  <si>
    <t>СПЛИТТЕР ОПТИЧЕСКИЙ, ОКОНЦОВАННЫЙ, SC/APC-SC/APC-SC/APC 5/95</t>
  </si>
  <si>
    <t>42377</t>
  </si>
  <si>
    <t>СПЛИТТЕР ОПТИЧЕСКИЙ, ОКОНЦОВАННЫЙ, SC/APC-SC/APC-SC/APC 10/90</t>
  </si>
  <si>
    <t>42378</t>
  </si>
  <si>
    <t>СПЛИТТЕР ОПТИЧЕСКИЙ, ОКОНЦОВАННЫЙ, SC/APC-SC/APC-SC/APC 20/80</t>
  </si>
  <si>
    <t>42379</t>
  </si>
  <si>
    <t>СПЛИТТЕР ОПТИЧЕСКИЙ, ОКОНЦОВАННЫЙ, SC/APC-SC/APC-SC/APC 30/70</t>
  </si>
  <si>
    <t>42380</t>
  </si>
  <si>
    <t>СПЛИТТЕР ОПТИЧЕСКИЙ, ОКОНЦОВАННЫЙ, SC/APC-SC/APC-SC/APC 3/97</t>
  </si>
  <si>
    <t>42383</t>
  </si>
  <si>
    <t>СПЛИТТЕР ОПТИЧЕСКИЙ, ОКОНЦОВАННЫЙ,   SC/APC-SC/APC-SC/APC,  20/20/60</t>
  </si>
  <si>
    <t xml:space="preserve">  кол-во: 10; г. Стерлитамак, ул. Коммунистическая, д.30; Секварова С.В. 89656487022</t>
  </si>
  <si>
    <t>1 Гарантийные обязательства - 12 месяцев</t>
  </si>
  <si>
    <t>4</t>
  </si>
  <si>
    <t xml:space="preserve">  кол-во: 4; г. Туймазы, ул. Гафурова, д.60; Николаичев А.П. 89018173670</t>
  </si>
  <si>
    <t>3</t>
  </si>
  <si>
    <t>6</t>
  </si>
  <si>
    <t>9</t>
  </si>
  <si>
    <t xml:space="preserve">  кол-во: 6; г. Белорецк, ул.Ленина, д.41; Кузнецов Д.Н. 89051808865;  кол-во: 3; г. Туймазы, ул. Гафурова, д.60; Николаичев А.П. 89018173670</t>
  </si>
  <si>
    <t>2</t>
  </si>
  <si>
    <t xml:space="preserve">  кол-во: 2; г. Туймазы, ул. Гафурова, д.60; Николаичев А.П. 89018173670</t>
  </si>
  <si>
    <t>7</t>
  </si>
  <si>
    <t>5</t>
  </si>
  <si>
    <t>12</t>
  </si>
  <si>
    <t xml:space="preserve">  кол-во: 7; г. Белорецк, ул.Ленина, д.41; Кузнецов Д.Н. 89051808865;  кол-во: 5; г. Стерлитамак, ул. Коммунистическая, д.30; Секварова С.В. 89656487022</t>
  </si>
  <si>
    <t>8</t>
  </si>
  <si>
    <t xml:space="preserve">  кол-во: 8; г. Стерлитамак, ул. Коммунистическая, д.30; Секварова С.В. 89656487022</t>
  </si>
  <si>
    <t xml:space="preserve">  кол-во: 6 г. Стерлитамак, ул. Коммунистическая, д.30; Секварова С.В. 89656487022</t>
  </si>
  <si>
    <t>10</t>
  </si>
  <si>
    <t xml:space="preserve">  кол-во: 5; г. Белорецк, ул.Ленина, д.41; Кузнецов Д.Н. 89051808865</t>
  </si>
  <si>
    <t xml:space="preserve">  кол-во: 9; г. Стерлитамак, ул. Коммунистическая, д.30; Секварова С.В. 89656487022</t>
  </si>
  <si>
    <t>Предельная сумма лота составляет:       78 015,35 руб. с НДС.</t>
  </si>
  <si>
    <t>Токтаев Вячеслав Иванович тел. (347) 251-71-15</t>
  </si>
  <si>
    <t>Гулиев Тимур Абрекович        тел.  (347) 251-71-23 эл. почта: t.guliev@bashtel.ru</t>
  </si>
  <si>
    <t>ЛОТ 7462</t>
  </si>
  <si>
    <t>2 кв.: до 10 июня 2015 г.; 3 кв.: до 1 июля 2015 г.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</si>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</sst>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0" xfId="0" applyNumberFormat="1"/>
    <xf numFmtId="0" fontId="3" fillId="0" borderId="2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left"/>
    </xf>
    <xf numFmtId="164" fontId="0" fillId="0" borderId="5" xfId="0" applyNumberFormat="1" applyBorder="1" applyAlignment="1">
      <alignment horizontal="right" vertical="top" wrapText="1"/>
    </xf>
    <xf numFmtId="4" fontId="0" fillId="0" borderId="10" xfId="0" applyNumberForma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50"/>
  <sheetViews>
    <sheetView tabSelected="1" view="pageBreakPreview" zoomScale="60" workbookViewId="0">
      <selection activeCell="N7" sqref="N7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8" max="9" width="0" hidden="1" customWidth="1"/>
    <col min="10" max="10" width="9.140625" style="31"/>
    <col min="12" max="12" width="0" style="7" hidden="1" customWidth="1"/>
    <col min="14" max="14" width="19.5703125" style="8" customWidth="1"/>
    <col min="15" max="15" width="16" style="8" customWidth="1"/>
    <col min="16" max="16" width="18.28515625" style="10" customWidth="1"/>
    <col min="17" max="17" width="18.7109375" customWidth="1"/>
    <col min="18" max="18" width="3.28515625" customWidth="1"/>
    <col min="28" max="31" width="9.140625" style="11"/>
  </cols>
  <sheetData>
    <row r="1" spans="1:32">
      <c r="O1" s="8" t="s">
        <v>39</v>
      </c>
      <c r="Q1" s="20"/>
    </row>
    <row r="2" spans="1:32">
      <c r="B2" s="54" t="s">
        <v>10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32">
      <c r="B3" t="s">
        <v>127</v>
      </c>
      <c r="C3" s="11" t="s">
        <v>32</v>
      </c>
      <c r="D3" s="23"/>
      <c r="E3" s="23"/>
      <c r="F3" s="22" t="s">
        <v>38</v>
      </c>
      <c r="H3" s="22"/>
      <c r="Q3" s="20"/>
      <c r="R3" s="3"/>
    </row>
    <row r="4" spans="1:32" s="12" customFormat="1">
      <c r="B4" s="55" t="s">
        <v>0</v>
      </c>
      <c r="C4" s="44" t="s">
        <v>27</v>
      </c>
      <c r="D4" s="55" t="s">
        <v>15</v>
      </c>
      <c r="E4" s="44" t="s">
        <v>28</v>
      </c>
      <c r="F4" s="55" t="s">
        <v>1</v>
      </c>
      <c r="G4" s="55" t="s">
        <v>14</v>
      </c>
      <c r="H4" s="57" t="s">
        <v>16</v>
      </c>
      <c r="I4" s="57"/>
      <c r="J4" s="57"/>
      <c r="K4" s="57"/>
      <c r="L4" s="57"/>
      <c r="M4" s="57"/>
      <c r="N4" s="60" t="s">
        <v>129</v>
      </c>
      <c r="O4" s="58" t="s">
        <v>130</v>
      </c>
      <c r="P4" s="56" t="s">
        <v>131</v>
      </c>
      <c r="Q4" s="55" t="s">
        <v>2</v>
      </c>
      <c r="R4" s="13"/>
    </row>
    <row r="5" spans="1:32" s="14" customFormat="1" ht="64.5" customHeight="1">
      <c r="B5" s="55"/>
      <c r="C5" s="45"/>
      <c r="D5" s="55"/>
      <c r="E5" s="45"/>
      <c r="F5" s="55"/>
      <c r="G5" s="55"/>
      <c r="H5" s="9" t="s">
        <v>17</v>
      </c>
      <c r="I5" s="9" t="s">
        <v>18</v>
      </c>
      <c r="J5" s="32" t="s">
        <v>18</v>
      </c>
      <c r="K5" s="9" t="s">
        <v>19</v>
      </c>
      <c r="L5" s="9" t="s">
        <v>20</v>
      </c>
      <c r="M5" s="9" t="s">
        <v>21</v>
      </c>
      <c r="N5" s="61"/>
      <c r="O5" s="59"/>
      <c r="P5" s="56"/>
      <c r="Q5" s="55"/>
    </row>
    <row r="6" spans="1:32" s="12" customFormat="1">
      <c r="B6" s="15">
        <v>1</v>
      </c>
      <c r="C6" s="25">
        <v>2</v>
      </c>
      <c r="D6" s="15">
        <v>3</v>
      </c>
      <c r="E6" s="26">
        <v>4</v>
      </c>
      <c r="F6" s="15">
        <v>5</v>
      </c>
      <c r="G6" s="15">
        <v>6</v>
      </c>
      <c r="H6" s="15">
        <v>7</v>
      </c>
      <c r="I6" s="15">
        <v>8</v>
      </c>
      <c r="J6" s="33">
        <v>7</v>
      </c>
      <c r="K6" s="15">
        <v>8</v>
      </c>
      <c r="L6" s="15">
        <v>9</v>
      </c>
      <c r="M6" s="15">
        <v>9</v>
      </c>
      <c r="N6" s="15">
        <v>10</v>
      </c>
      <c r="O6" s="15">
        <v>11</v>
      </c>
      <c r="P6" s="15">
        <v>12</v>
      </c>
      <c r="Q6" s="15">
        <v>13</v>
      </c>
    </row>
    <row r="7" spans="1:32" ht="135">
      <c r="A7" s="11"/>
      <c r="B7" s="6">
        <f t="shared" ref="B7:B32" si="0">ROW()-6</f>
        <v>1</v>
      </c>
      <c r="C7" s="6" t="s">
        <v>40</v>
      </c>
      <c r="D7" s="1" t="s">
        <v>41</v>
      </c>
      <c r="E7" s="1"/>
      <c r="F7" s="1" t="s">
        <v>42</v>
      </c>
      <c r="G7" s="4" t="s">
        <v>43</v>
      </c>
      <c r="H7" s="24" t="s">
        <v>106</v>
      </c>
      <c r="I7" s="24">
        <v>0</v>
      </c>
      <c r="J7" s="24">
        <f>H7+I7</f>
        <v>4</v>
      </c>
      <c r="K7" s="24">
        <v>0</v>
      </c>
      <c r="L7" s="24">
        <v>0</v>
      </c>
      <c r="M7" s="24" t="s">
        <v>106</v>
      </c>
      <c r="N7" s="5">
        <v>228</v>
      </c>
      <c r="O7" s="5">
        <f>N7*M7</f>
        <v>912</v>
      </c>
      <c r="P7" s="5">
        <f>O7*1.18</f>
        <v>1076.1599999999999</v>
      </c>
      <c r="Q7" s="1" t="s">
        <v>107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F7" s="11"/>
    </row>
    <row r="8" spans="1:32" ht="135">
      <c r="A8" s="11"/>
      <c r="B8" s="6">
        <f t="shared" si="0"/>
        <v>2</v>
      </c>
      <c r="C8" s="6" t="s">
        <v>44</v>
      </c>
      <c r="D8" s="1" t="s">
        <v>45</v>
      </c>
      <c r="E8" s="1"/>
      <c r="F8" s="1" t="s">
        <v>46</v>
      </c>
      <c r="G8" s="4" t="s">
        <v>43</v>
      </c>
      <c r="H8" s="24" t="s">
        <v>106</v>
      </c>
      <c r="I8" s="24">
        <v>0</v>
      </c>
      <c r="J8" s="24">
        <f t="shared" ref="J8:J32" si="1">H8+I8</f>
        <v>4</v>
      </c>
      <c r="K8" s="24">
        <v>0</v>
      </c>
      <c r="L8" s="24">
        <v>0</v>
      </c>
      <c r="M8" s="24" t="s">
        <v>106</v>
      </c>
      <c r="N8" s="5">
        <v>228</v>
      </c>
      <c r="O8" s="5">
        <f t="shared" ref="O8:O32" si="2">N8*M8</f>
        <v>912</v>
      </c>
      <c r="P8" s="5">
        <f t="shared" ref="P8:P32" si="3">O8*1.18</f>
        <v>1076.1599999999999</v>
      </c>
      <c r="Q8" s="1" t="s">
        <v>107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F8" s="11"/>
    </row>
    <row r="9" spans="1:32" s="11" customFormat="1" ht="75">
      <c r="B9" s="6">
        <f t="shared" si="0"/>
        <v>3</v>
      </c>
      <c r="C9" s="6" t="s">
        <v>47</v>
      </c>
      <c r="D9" s="1" t="s">
        <v>48</v>
      </c>
      <c r="E9" s="1"/>
      <c r="F9" s="1" t="s">
        <v>49</v>
      </c>
      <c r="G9" s="4" t="s">
        <v>43</v>
      </c>
      <c r="H9" s="24" t="s">
        <v>106</v>
      </c>
      <c r="I9" s="24">
        <v>0</v>
      </c>
      <c r="J9" s="24">
        <f t="shared" si="1"/>
        <v>4</v>
      </c>
      <c r="K9" s="24">
        <v>0</v>
      </c>
      <c r="L9" s="24">
        <v>0</v>
      </c>
      <c r="M9" s="24" t="s">
        <v>106</v>
      </c>
      <c r="N9" s="5">
        <v>228</v>
      </c>
      <c r="O9" s="5">
        <f t="shared" si="2"/>
        <v>912</v>
      </c>
      <c r="P9" s="5">
        <f t="shared" si="3"/>
        <v>1076.1599999999999</v>
      </c>
      <c r="Q9" s="1" t="s">
        <v>107</v>
      </c>
    </row>
    <row r="10" spans="1:32" s="11" customFormat="1" ht="75">
      <c r="B10" s="6">
        <f t="shared" si="0"/>
        <v>4</v>
      </c>
      <c r="C10" s="6" t="s">
        <v>50</v>
      </c>
      <c r="D10" s="1" t="s">
        <v>51</v>
      </c>
      <c r="E10" s="1"/>
      <c r="F10" s="1" t="s">
        <v>52</v>
      </c>
      <c r="G10" s="4" t="s">
        <v>43</v>
      </c>
      <c r="H10" s="24" t="s">
        <v>106</v>
      </c>
      <c r="I10" s="24">
        <v>0</v>
      </c>
      <c r="J10" s="24">
        <f t="shared" si="1"/>
        <v>4</v>
      </c>
      <c r="K10" s="24">
        <v>0</v>
      </c>
      <c r="L10" s="24">
        <v>0</v>
      </c>
      <c r="M10" s="24" t="s">
        <v>106</v>
      </c>
      <c r="N10" s="5">
        <v>228</v>
      </c>
      <c r="O10" s="5">
        <f t="shared" si="2"/>
        <v>912</v>
      </c>
      <c r="P10" s="5">
        <f t="shared" si="3"/>
        <v>1076.1599999999999</v>
      </c>
      <c r="Q10" s="1" t="s">
        <v>107</v>
      </c>
    </row>
    <row r="11" spans="1:32" ht="75">
      <c r="A11" s="11"/>
      <c r="B11" s="6">
        <f t="shared" si="0"/>
        <v>5</v>
      </c>
      <c r="C11" s="6" t="s">
        <v>53</v>
      </c>
      <c r="D11" s="1" t="s">
        <v>54</v>
      </c>
      <c r="E11" s="1"/>
      <c r="F11" s="1" t="s">
        <v>55</v>
      </c>
      <c r="G11" s="4" t="s">
        <v>43</v>
      </c>
      <c r="H11" s="24" t="s">
        <v>106</v>
      </c>
      <c r="I11" s="24">
        <v>0</v>
      </c>
      <c r="J11" s="24">
        <f t="shared" si="1"/>
        <v>4</v>
      </c>
      <c r="K11" s="24">
        <v>0</v>
      </c>
      <c r="L11" s="24">
        <v>0</v>
      </c>
      <c r="M11" s="24" t="s">
        <v>106</v>
      </c>
      <c r="N11" s="5">
        <v>228</v>
      </c>
      <c r="O11" s="5">
        <f t="shared" si="2"/>
        <v>912</v>
      </c>
      <c r="P11" s="5">
        <f t="shared" si="3"/>
        <v>1076.1599999999999</v>
      </c>
      <c r="Q11" s="1" t="s">
        <v>107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F11" s="11"/>
    </row>
    <row r="12" spans="1:32" ht="75">
      <c r="A12" s="11"/>
      <c r="B12" s="6">
        <f t="shared" si="0"/>
        <v>6</v>
      </c>
      <c r="C12" s="6" t="s">
        <v>56</v>
      </c>
      <c r="D12" s="1" t="s">
        <v>57</v>
      </c>
      <c r="E12" s="1"/>
      <c r="F12" s="1" t="s">
        <v>58</v>
      </c>
      <c r="G12" s="4" t="s">
        <v>43</v>
      </c>
      <c r="H12" s="24" t="s">
        <v>106</v>
      </c>
      <c r="I12" s="24">
        <v>0</v>
      </c>
      <c r="J12" s="24">
        <f t="shared" si="1"/>
        <v>4</v>
      </c>
      <c r="K12" s="24">
        <v>0</v>
      </c>
      <c r="L12" s="24">
        <v>0</v>
      </c>
      <c r="M12" s="24" t="s">
        <v>106</v>
      </c>
      <c r="N12" s="5">
        <v>228</v>
      </c>
      <c r="O12" s="5">
        <f t="shared" si="2"/>
        <v>912</v>
      </c>
      <c r="P12" s="5">
        <f t="shared" si="3"/>
        <v>1076.1599999999999</v>
      </c>
      <c r="Q12" s="1" t="s">
        <v>107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F12" s="11"/>
    </row>
    <row r="13" spans="1:32" ht="75">
      <c r="A13" s="11"/>
      <c r="B13" s="6">
        <f t="shared" si="0"/>
        <v>7</v>
      </c>
      <c r="C13" s="6" t="s">
        <v>59</v>
      </c>
      <c r="D13" s="1" t="s">
        <v>60</v>
      </c>
      <c r="E13" s="1"/>
      <c r="F13" s="1" t="s">
        <v>61</v>
      </c>
      <c r="G13" s="4" t="s">
        <v>43</v>
      </c>
      <c r="H13" s="24" t="s">
        <v>106</v>
      </c>
      <c r="I13" s="24">
        <v>0</v>
      </c>
      <c r="J13" s="24">
        <f t="shared" si="1"/>
        <v>4</v>
      </c>
      <c r="K13" s="24">
        <v>0</v>
      </c>
      <c r="L13" s="24">
        <v>0</v>
      </c>
      <c r="M13" s="24" t="s">
        <v>106</v>
      </c>
      <c r="N13" s="5">
        <v>228</v>
      </c>
      <c r="O13" s="5">
        <f t="shared" si="2"/>
        <v>912</v>
      </c>
      <c r="P13" s="5">
        <f t="shared" si="3"/>
        <v>1076.1599999999999</v>
      </c>
      <c r="Q13" s="1" t="s">
        <v>107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F13" s="11"/>
    </row>
    <row r="14" spans="1:32" ht="75">
      <c r="A14" s="11"/>
      <c r="B14" s="6">
        <f t="shared" si="0"/>
        <v>8</v>
      </c>
      <c r="C14" s="6" t="s">
        <v>62</v>
      </c>
      <c r="D14" s="1" t="s">
        <v>63</v>
      </c>
      <c r="E14" s="1"/>
      <c r="F14" s="1" t="s">
        <v>64</v>
      </c>
      <c r="G14" s="4" t="s">
        <v>43</v>
      </c>
      <c r="H14" s="24" t="s">
        <v>106</v>
      </c>
      <c r="I14" s="24">
        <v>0</v>
      </c>
      <c r="J14" s="24">
        <f t="shared" si="1"/>
        <v>4</v>
      </c>
      <c r="K14" s="24">
        <v>0</v>
      </c>
      <c r="L14" s="24">
        <v>0</v>
      </c>
      <c r="M14" s="24" t="s">
        <v>106</v>
      </c>
      <c r="N14" s="5">
        <v>228</v>
      </c>
      <c r="O14" s="5">
        <f t="shared" si="2"/>
        <v>912</v>
      </c>
      <c r="P14" s="5">
        <f t="shared" si="3"/>
        <v>1076.1599999999999</v>
      </c>
      <c r="Q14" s="1" t="s">
        <v>107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F14" s="11"/>
    </row>
    <row r="15" spans="1:32" ht="120">
      <c r="A15" s="11"/>
      <c r="B15" s="6">
        <f t="shared" si="0"/>
        <v>9</v>
      </c>
      <c r="C15" s="6" t="s">
        <v>65</v>
      </c>
      <c r="D15" s="1" t="s">
        <v>66</v>
      </c>
      <c r="E15" s="1"/>
      <c r="F15" s="1" t="s">
        <v>67</v>
      </c>
      <c r="G15" s="4" t="s">
        <v>43</v>
      </c>
      <c r="H15" s="24" t="s">
        <v>106</v>
      </c>
      <c r="I15" s="24">
        <v>0</v>
      </c>
      <c r="J15" s="24">
        <f t="shared" si="1"/>
        <v>4</v>
      </c>
      <c r="K15" s="24">
        <v>0</v>
      </c>
      <c r="L15" s="24">
        <v>0</v>
      </c>
      <c r="M15" s="24" t="s">
        <v>106</v>
      </c>
      <c r="N15" s="5">
        <v>228</v>
      </c>
      <c r="O15" s="5">
        <f t="shared" si="2"/>
        <v>912</v>
      </c>
      <c r="P15" s="5">
        <f t="shared" si="3"/>
        <v>1076.1599999999999</v>
      </c>
      <c r="Q15" s="1" t="s">
        <v>107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F15" s="11"/>
    </row>
    <row r="16" spans="1:32" s="11" customFormat="1" ht="135">
      <c r="B16" s="6">
        <f t="shared" si="0"/>
        <v>10</v>
      </c>
      <c r="C16" s="6" t="s">
        <v>68</v>
      </c>
      <c r="D16" s="1" t="s">
        <v>69</v>
      </c>
      <c r="E16" s="1"/>
      <c r="F16" s="1" t="s">
        <v>67</v>
      </c>
      <c r="G16" s="4" t="s">
        <v>43</v>
      </c>
      <c r="H16" s="24" t="s">
        <v>108</v>
      </c>
      <c r="I16" s="24" t="s">
        <v>109</v>
      </c>
      <c r="J16" s="24">
        <f t="shared" si="1"/>
        <v>9</v>
      </c>
      <c r="K16" s="24">
        <v>0</v>
      </c>
      <c r="L16" s="24">
        <v>0</v>
      </c>
      <c r="M16" s="24" t="s">
        <v>110</v>
      </c>
      <c r="N16" s="5">
        <v>455</v>
      </c>
      <c r="O16" s="5">
        <f t="shared" si="2"/>
        <v>4095</v>
      </c>
      <c r="P16" s="5">
        <f t="shared" si="3"/>
        <v>4832.0999999999995</v>
      </c>
      <c r="Q16" s="1" t="s">
        <v>111</v>
      </c>
    </row>
    <row r="17" spans="1:32" s="11" customFormat="1" ht="120">
      <c r="B17" s="6">
        <f t="shared" si="0"/>
        <v>11</v>
      </c>
      <c r="C17" s="6" t="s">
        <v>70</v>
      </c>
      <c r="D17" s="1" t="s">
        <v>71</v>
      </c>
      <c r="E17" s="1"/>
      <c r="F17" s="1" t="s">
        <v>67</v>
      </c>
      <c r="G17" s="4" t="s">
        <v>43</v>
      </c>
      <c r="H17" s="24" t="s">
        <v>112</v>
      </c>
      <c r="I17" s="24">
        <v>0</v>
      </c>
      <c r="J17" s="24">
        <f t="shared" si="1"/>
        <v>2</v>
      </c>
      <c r="K17" s="24">
        <v>0</v>
      </c>
      <c r="L17" s="24">
        <v>0</v>
      </c>
      <c r="M17" s="24" t="s">
        <v>112</v>
      </c>
      <c r="N17" s="5">
        <v>665.64</v>
      </c>
      <c r="O17" s="5">
        <f t="shared" si="2"/>
        <v>1331.28</v>
      </c>
      <c r="P17" s="5">
        <f t="shared" si="3"/>
        <v>1570.9104</v>
      </c>
      <c r="Q17" s="1" t="s">
        <v>113</v>
      </c>
    </row>
    <row r="18" spans="1:32" ht="150">
      <c r="A18" s="11"/>
      <c r="B18" s="6">
        <f t="shared" si="0"/>
        <v>12</v>
      </c>
      <c r="C18" s="6" t="s">
        <v>72</v>
      </c>
      <c r="D18" s="1" t="s">
        <v>73</v>
      </c>
      <c r="E18" s="1"/>
      <c r="F18" s="1" t="s">
        <v>46</v>
      </c>
      <c r="G18" s="4" t="s">
        <v>43</v>
      </c>
      <c r="H18" s="24">
        <v>0</v>
      </c>
      <c r="I18" s="24" t="s">
        <v>114</v>
      </c>
      <c r="J18" s="24">
        <f t="shared" si="1"/>
        <v>7</v>
      </c>
      <c r="K18" s="24" t="s">
        <v>115</v>
      </c>
      <c r="L18" s="24">
        <v>0</v>
      </c>
      <c r="M18" s="24" t="s">
        <v>116</v>
      </c>
      <c r="N18" s="5">
        <v>430.34</v>
      </c>
      <c r="O18" s="5">
        <f t="shared" si="2"/>
        <v>5164.08</v>
      </c>
      <c r="P18" s="5">
        <f t="shared" si="3"/>
        <v>6093.6143999999995</v>
      </c>
      <c r="Q18" s="1" t="s">
        <v>117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F18" s="11"/>
    </row>
    <row r="19" spans="1:32" ht="135">
      <c r="A19" s="11"/>
      <c r="B19" s="6">
        <f t="shared" si="0"/>
        <v>13</v>
      </c>
      <c r="C19" s="6" t="s">
        <v>74</v>
      </c>
      <c r="D19" s="1" t="s">
        <v>75</v>
      </c>
      <c r="E19" s="1"/>
      <c r="F19" s="1" t="s">
        <v>46</v>
      </c>
      <c r="G19" s="4" t="s">
        <v>43</v>
      </c>
      <c r="H19" s="24">
        <v>0</v>
      </c>
      <c r="I19" s="24" t="s">
        <v>106</v>
      </c>
      <c r="J19" s="24">
        <f t="shared" si="1"/>
        <v>4</v>
      </c>
      <c r="K19" s="24" t="s">
        <v>106</v>
      </c>
      <c r="L19" s="24">
        <v>0</v>
      </c>
      <c r="M19" s="24" t="s">
        <v>118</v>
      </c>
      <c r="N19" s="5">
        <v>430.34</v>
      </c>
      <c r="O19" s="5">
        <f t="shared" si="2"/>
        <v>3442.72</v>
      </c>
      <c r="P19" s="5">
        <f t="shared" si="3"/>
        <v>4062.4095999999995</v>
      </c>
      <c r="Q19" s="1" t="s">
        <v>119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F19" s="11"/>
    </row>
    <row r="20" spans="1:32" s="11" customFormat="1" ht="75">
      <c r="B20" s="6">
        <f t="shared" si="0"/>
        <v>14</v>
      </c>
      <c r="C20" s="6" t="s">
        <v>76</v>
      </c>
      <c r="D20" s="1" t="s">
        <v>77</v>
      </c>
      <c r="E20" s="1"/>
      <c r="F20" s="1" t="s">
        <v>78</v>
      </c>
      <c r="G20" s="4" t="s">
        <v>43</v>
      </c>
      <c r="H20" s="24">
        <v>0</v>
      </c>
      <c r="I20" s="24" t="s">
        <v>108</v>
      </c>
      <c r="J20" s="24">
        <f t="shared" si="1"/>
        <v>3</v>
      </c>
      <c r="K20" s="24" t="s">
        <v>108</v>
      </c>
      <c r="L20" s="24">
        <v>0</v>
      </c>
      <c r="M20" s="24" t="s">
        <v>109</v>
      </c>
      <c r="N20" s="5">
        <v>430.34</v>
      </c>
      <c r="O20" s="5">
        <f t="shared" si="2"/>
        <v>2582.04</v>
      </c>
      <c r="P20" s="5">
        <f t="shared" si="3"/>
        <v>3046.8071999999997</v>
      </c>
      <c r="Q20" s="1" t="s">
        <v>120</v>
      </c>
    </row>
    <row r="21" spans="1:32" ht="135">
      <c r="A21" s="11"/>
      <c r="B21" s="6">
        <f t="shared" si="0"/>
        <v>15</v>
      </c>
      <c r="C21" s="6" t="s">
        <v>80</v>
      </c>
      <c r="D21" s="1" t="s">
        <v>81</v>
      </c>
      <c r="E21" s="1"/>
      <c r="F21" s="1" t="s">
        <v>46</v>
      </c>
      <c r="G21" s="4" t="s">
        <v>43</v>
      </c>
      <c r="H21" s="24">
        <v>0</v>
      </c>
      <c r="I21" s="24" t="s">
        <v>106</v>
      </c>
      <c r="J21" s="24">
        <f t="shared" si="1"/>
        <v>4</v>
      </c>
      <c r="K21" s="24" t="s">
        <v>106</v>
      </c>
      <c r="L21" s="24">
        <v>0</v>
      </c>
      <c r="M21" s="24" t="s">
        <v>118</v>
      </c>
      <c r="N21" s="5">
        <v>430.34</v>
      </c>
      <c r="O21" s="5">
        <f t="shared" si="2"/>
        <v>3442.72</v>
      </c>
      <c r="P21" s="5">
        <f t="shared" si="3"/>
        <v>4062.4095999999995</v>
      </c>
      <c r="Q21" s="1" t="s">
        <v>119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F21" s="11"/>
    </row>
    <row r="22" spans="1:32" s="11" customFormat="1" ht="135">
      <c r="B22" s="6">
        <f t="shared" si="0"/>
        <v>16</v>
      </c>
      <c r="C22" s="6" t="s">
        <v>82</v>
      </c>
      <c r="D22" s="1" t="s">
        <v>83</v>
      </c>
      <c r="E22" s="1"/>
      <c r="F22" s="1" t="s">
        <v>46</v>
      </c>
      <c r="G22" s="4" t="s">
        <v>43</v>
      </c>
      <c r="H22" s="24">
        <v>0</v>
      </c>
      <c r="I22" s="24" t="s">
        <v>106</v>
      </c>
      <c r="J22" s="24">
        <f t="shared" si="1"/>
        <v>4</v>
      </c>
      <c r="K22" s="24" t="s">
        <v>106</v>
      </c>
      <c r="L22" s="24">
        <v>0</v>
      </c>
      <c r="M22" s="24" t="s">
        <v>118</v>
      </c>
      <c r="N22" s="5">
        <v>430.34</v>
      </c>
      <c r="O22" s="5">
        <f t="shared" si="2"/>
        <v>3442.72</v>
      </c>
      <c r="P22" s="5">
        <f t="shared" si="3"/>
        <v>4062.4095999999995</v>
      </c>
      <c r="Q22" s="1" t="s">
        <v>119</v>
      </c>
    </row>
    <row r="23" spans="1:32" ht="135">
      <c r="A23" s="11"/>
      <c r="B23" s="6">
        <f t="shared" si="0"/>
        <v>17</v>
      </c>
      <c r="C23" s="6" t="s">
        <v>84</v>
      </c>
      <c r="D23" s="1" t="s">
        <v>85</v>
      </c>
      <c r="E23" s="1"/>
      <c r="F23" s="1" t="s">
        <v>46</v>
      </c>
      <c r="G23" s="4" t="s">
        <v>43</v>
      </c>
      <c r="H23" s="24">
        <v>0</v>
      </c>
      <c r="I23" s="24" t="s">
        <v>121</v>
      </c>
      <c r="J23" s="24">
        <f t="shared" si="1"/>
        <v>10</v>
      </c>
      <c r="K23" s="24">
        <v>0</v>
      </c>
      <c r="L23" s="24">
        <v>0</v>
      </c>
      <c r="M23" s="24" t="s">
        <v>121</v>
      </c>
      <c r="N23" s="5">
        <v>430.34</v>
      </c>
      <c r="O23" s="5">
        <f t="shared" si="2"/>
        <v>4303.3999999999996</v>
      </c>
      <c r="P23" s="5">
        <f t="shared" si="3"/>
        <v>5078.0119999999997</v>
      </c>
      <c r="Q23" s="1" t="s">
        <v>104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F23" s="11"/>
    </row>
    <row r="24" spans="1:32" ht="135">
      <c r="A24" s="11"/>
      <c r="B24" s="6">
        <f t="shared" si="0"/>
        <v>18</v>
      </c>
      <c r="C24" s="6" t="s">
        <v>86</v>
      </c>
      <c r="D24" s="1" t="s">
        <v>87</v>
      </c>
      <c r="E24" s="1"/>
      <c r="F24" s="1" t="s">
        <v>46</v>
      </c>
      <c r="G24" s="4" t="s">
        <v>43</v>
      </c>
      <c r="H24" s="24">
        <v>0</v>
      </c>
      <c r="I24" s="24" t="s">
        <v>121</v>
      </c>
      <c r="J24" s="24">
        <f t="shared" si="1"/>
        <v>10</v>
      </c>
      <c r="K24" s="24" t="s">
        <v>112</v>
      </c>
      <c r="L24" s="24">
        <v>0</v>
      </c>
      <c r="M24" s="24" t="s">
        <v>116</v>
      </c>
      <c r="N24" s="5">
        <v>430.34</v>
      </c>
      <c r="O24" s="5">
        <f t="shared" si="2"/>
        <v>5164.08</v>
      </c>
      <c r="P24" s="5">
        <f t="shared" si="3"/>
        <v>6093.6143999999995</v>
      </c>
      <c r="Q24" s="1" t="s">
        <v>79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F24" s="11"/>
    </row>
    <row r="25" spans="1:32" ht="135">
      <c r="A25" s="11"/>
      <c r="B25" s="6">
        <f t="shared" si="0"/>
        <v>19</v>
      </c>
      <c r="C25" s="6" t="s">
        <v>88</v>
      </c>
      <c r="D25" s="1" t="s">
        <v>89</v>
      </c>
      <c r="E25" s="1"/>
      <c r="F25" s="1" t="s">
        <v>46</v>
      </c>
      <c r="G25" s="4" t="s">
        <v>43</v>
      </c>
      <c r="H25" s="24">
        <v>0</v>
      </c>
      <c r="I25" s="24" t="s">
        <v>121</v>
      </c>
      <c r="J25" s="24">
        <f t="shared" si="1"/>
        <v>10</v>
      </c>
      <c r="K25" s="24" t="s">
        <v>112</v>
      </c>
      <c r="L25" s="24">
        <v>0</v>
      </c>
      <c r="M25" s="24" t="s">
        <v>116</v>
      </c>
      <c r="N25" s="5">
        <v>430.34</v>
      </c>
      <c r="O25" s="5">
        <f t="shared" si="2"/>
        <v>5164.08</v>
      </c>
      <c r="P25" s="5">
        <f t="shared" si="3"/>
        <v>6093.6143999999995</v>
      </c>
      <c r="Q25" s="1" t="s">
        <v>79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F25" s="11"/>
    </row>
    <row r="26" spans="1:32" ht="135">
      <c r="A26" s="11"/>
      <c r="B26" s="6">
        <f t="shared" si="0"/>
        <v>20</v>
      </c>
      <c r="C26" s="6" t="s">
        <v>90</v>
      </c>
      <c r="D26" s="1" t="s">
        <v>91</v>
      </c>
      <c r="E26" s="1"/>
      <c r="F26" s="1" t="s">
        <v>46</v>
      </c>
      <c r="G26" s="4" t="s">
        <v>43</v>
      </c>
      <c r="H26" s="24">
        <v>0</v>
      </c>
      <c r="I26" s="24" t="s">
        <v>121</v>
      </c>
      <c r="J26" s="24">
        <f t="shared" si="1"/>
        <v>10</v>
      </c>
      <c r="K26" s="24" t="s">
        <v>112</v>
      </c>
      <c r="L26" s="24">
        <v>0</v>
      </c>
      <c r="M26" s="24" t="s">
        <v>116</v>
      </c>
      <c r="N26" s="5">
        <v>430.34</v>
      </c>
      <c r="O26" s="5">
        <f t="shared" si="2"/>
        <v>5164.08</v>
      </c>
      <c r="P26" s="5">
        <f t="shared" si="3"/>
        <v>6093.6143999999995</v>
      </c>
      <c r="Q26" s="1" t="s">
        <v>79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  <c r="AF26" s="11"/>
    </row>
    <row r="27" spans="1:32" ht="135">
      <c r="A27" s="11"/>
      <c r="B27" s="6">
        <f t="shared" si="0"/>
        <v>21</v>
      </c>
      <c r="C27" s="6" t="s">
        <v>92</v>
      </c>
      <c r="D27" s="1" t="s">
        <v>93</v>
      </c>
      <c r="E27" s="1"/>
      <c r="F27" s="1" t="s">
        <v>46</v>
      </c>
      <c r="G27" s="4" t="s">
        <v>43</v>
      </c>
      <c r="H27" s="24">
        <v>0</v>
      </c>
      <c r="I27" s="24" t="s">
        <v>115</v>
      </c>
      <c r="J27" s="24">
        <f t="shared" si="1"/>
        <v>5</v>
      </c>
      <c r="K27" s="24">
        <v>0</v>
      </c>
      <c r="L27" s="24">
        <v>0</v>
      </c>
      <c r="M27" s="24" t="s">
        <v>115</v>
      </c>
      <c r="N27" s="5">
        <v>430.34</v>
      </c>
      <c r="O27" s="5">
        <f t="shared" si="2"/>
        <v>2151.6999999999998</v>
      </c>
      <c r="P27" s="5">
        <f t="shared" si="3"/>
        <v>2539.0059999999999</v>
      </c>
      <c r="Q27" s="1" t="s">
        <v>122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  <c r="AF27" s="11"/>
    </row>
    <row r="28" spans="1:32" ht="135">
      <c r="A28" s="11"/>
      <c r="B28" s="6">
        <f t="shared" si="0"/>
        <v>22</v>
      </c>
      <c r="C28" s="6" t="s">
        <v>94</v>
      </c>
      <c r="D28" s="1" t="s">
        <v>95</v>
      </c>
      <c r="E28" s="1"/>
      <c r="F28" s="1" t="s">
        <v>46</v>
      </c>
      <c r="G28" s="4" t="s">
        <v>43</v>
      </c>
      <c r="H28" s="24">
        <v>0</v>
      </c>
      <c r="I28" s="24" t="s">
        <v>115</v>
      </c>
      <c r="J28" s="24">
        <f t="shared" si="1"/>
        <v>5</v>
      </c>
      <c r="K28" s="24">
        <v>0</v>
      </c>
      <c r="L28" s="24">
        <v>0</v>
      </c>
      <c r="M28" s="24" t="s">
        <v>115</v>
      </c>
      <c r="N28" s="5">
        <v>430.34</v>
      </c>
      <c r="O28" s="5">
        <f t="shared" si="2"/>
        <v>2151.6999999999998</v>
      </c>
      <c r="P28" s="5">
        <f t="shared" si="3"/>
        <v>2539.0059999999999</v>
      </c>
      <c r="Q28" s="1" t="s">
        <v>122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F28" s="11"/>
    </row>
    <row r="29" spans="1:32" ht="135">
      <c r="A29" s="11"/>
      <c r="B29" s="6">
        <f t="shared" si="0"/>
        <v>23</v>
      </c>
      <c r="C29" s="6" t="s">
        <v>96</v>
      </c>
      <c r="D29" s="1" t="s">
        <v>97</v>
      </c>
      <c r="E29" s="1"/>
      <c r="F29" s="1" t="s">
        <v>46</v>
      </c>
      <c r="G29" s="4" t="s">
        <v>43</v>
      </c>
      <c r="H29" s="24">
        <v>0</v>
      </c>
      <c r="I29" s="24" t="s">
        <v>115</v>
      </c>
      <c r="J29" s="24">
        <f t="shared" si="1"/>
        <v>5</v>
      </c>
      <c r="K29" s="24">
        <v>0</v>
      </c>
      <c r="L29" s="24">
        <v>0</v>
      </c>
      <c r="M29" s="24" t="s">
        <v>115</v>
      </c>
      <c r="N29" s="5">
        <v>430.34</v>
      </c>
      <c r="O29" s="5">
        <f t="shared" si="2"/>
        <v>2151.6999999999998</v>
      </c>
      <c r="P29" s="5">
        <f t="shared" si="3"/>
        <v>2539.0059999999999</v>
      </c>
      <c r="Q29" s="1" t="s">
        <v>122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F29" s="11"/>
    </row>
    <row r="30" spans="1:32" ht="135">
      <c r="A30" s="11"/>
      <c r="B30" s="6">
        <f t="shared" si="0"/>
        <v>24</v>
      </c>
      <c r="C30" s="6" t="s">
        <v>98</v>
      </c>
      <c r="D30" s="1" t="s">
        <v>99</v>
      </c>
      <c r="E30" s="1"/>
      <c r="F30" s="1" t="s">
        <v>46</v>
      </c>
      <c r="G30" s="4" t="s">
        <v>43</v>
      </c>
      <c r="H30" s="24">
        <v>0</v>
      </c>
      <c r="I30" s="24" t="s">
        <v>115</v>
      </c>
      <c r="J30" s="24">
        <f t="shared" si="1"/>
        <v>5</v>
      </c>
      <c r="K30" s="24">
        <v>0</v>
      </c>
      <c r="L30" s="24">
        <v>0</v>
      </c>
      <c r="M30" s="24" t="s">
        <v>115</v>
      </c>
      <c r="N30" s="5">
        <v>430.34</v>
      </c>
      <c r="O30" s="5">
        <f t="shared" si="2"/>
        <v>2151.6999999999998</v>
      </c>
      <c r="P30" s="5">
        <f t="shared" si="3"/>
        <v>2539.0059999999999</v>
      </c>
      <c r="Q30" s="1" t="s">
        <v>122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F30" s="11"/>
    </row>
    <row r="31" spans="1:32" ht="135">
      <c r="A31" s="11"/>
      <c r="B31" s="6">
        <f t="shared" si="0"/>
        <v>25</v>
      </c>
      <c r="C31" s="6" t="s">
        <v>100</v>
      </c>
      <c r="D31" s="1" t="s">
        <v>101</v>
      </c>
      <c r="E31" s="1"/>
      <c r="F31" s="1" t="s">
        <v>46</v>
      </c>
      <c r="G31" s="4" t="s">
        <v>43</v>
      </c>
      <c r="H31" s="24">
        <v>0</v>
      </c>
      <c r="I31" s="24" t="s">
        <v>115</v>
      </c>
      <c r="J31" s="24">
        <f t="shared" si="1"/>
        <v>5</v>
      </c>
      <c r="K31" s="24">
        <v>0</v>
      </c>
      <c r="L31" s="24">
        <v>0</v>
      </c>
      <c r="M31" s="24" t="s">
        <v>115</v>
      </c>
      <c r="N31" s="5">
        <v>430.34</v>
      </c>
      <c r="O31" s="5">
        <f t="shared" si="2"/>
        <v>2151.6999999999998</v>
      </c>
      <c r="P31" s="5">
        <f t="shared" si="3"/>
        <v>2539.0059999999999</v>
      </c>
      <c r="Q31" s="1" t="s">
        <v>122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  <c r="AF31" s="11"/>
    </row>
    <row r="32" spans="1:32" ht="135.75" thickBot="1">
      <c r="A32" s="11"/>
      <c r="B32" s="6">
        <f t="shared" si="0"/>
        <v>26</v>
      </c>
      <c r="C32" s="6" t="s">
        <v>102</v>
      </c>
      <c r="D32" s="1" t="s">
        <v>103</v>
      </c>
      <c r="E32" s="1"/>
      <c r="F32" s="1" t="s">
        <v>46</v>
      </c>
      <c r="G32" s="4" t="s">
        <v>43</v>
      </c>
      <c r="H32" s="24">
        <v>0</v>
      </c>
      <c r="I32" s="24">
        <v>0</v>
      </c>
      <c r="J32" s="24">
        <f t="shared" si="1"/>
        <v>0</v>
      </c>
      <c r="K32" s="24" t="s">
        <v>110</v>
      </c>
      <c r="L32" s="24">
        <v>0</v>
      </c>
      <c r="M32" s="24" t="s">
        <v>110</v>
      </c>
      <c r="N32" s="5">
        <v>428</v>
      </c>
      <c r="O32" s="37">
        <f t="shared" si="2"/>
        <v>3852</v>
      </c>
      <c r="P32" s="37">
        <f t="shared" si="3"/>
        <v>4545.3599999999997</v>
      </c>
      <c r="Q32" s="1" t="s">
        <v>123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F32" s="11"/>
    </row>
    <row r="33" spans="1:32" ht="15.75" thickBot="1">
      <c r="A33" s="11"/>
      <c r="B33" s="17"/>
      <c r="C33" s="19"/>
      <c r="D33" s="18"/>
      <c r="E33" s="18"/>
      <c r="F33" s="18"/>
      <c r="G33" s="19"/>
      <c r="H33" s="19"/>
      <c r="I33" s="19"/>
      <c r="J33" s="34"/>
      <c r="K33" s="19"/>
      <c r="L33" s="19"/>
      <c r="M33" s="19"/>
      <c r="N33" s="21"/>
      <c r="O33" s="39">
        <f>SUM(O7:O32)</f>
        <v>66114.7</v>
      </c>
      <c r="P33" s="40">
        <f>SUM(P7:P32)</f>
        <v>78015.345999999976</v>
      </c>
      <c r="Q33" s="2"/>
      <c r="R33" s="11"/>
      <c r="S33" s="11"/>
      <c r="T33" s="11"/>
      <c r="U33" s="11"/>
      <c r="V33" s="11"/>
      <c r="W33" s="11"/>
      <c r="X33" s="11"/>
      <c r="Y33" s="11"/>
      <c r="Z33" s="11"/>
      <c r="AA33" s="11"/>
      <c r="AF33" s="11"/>
    </row>
    <row r="34" spans="1:32">
      <c r="A34" s="11"/>
      <c r="B34" s="16"/>
      <c r="C34" s="16"/>
      <c r="D34" s="2"/>
      <c r="E34" s="2"/>
      <c r="F34" s="2"/>
      <c r="G34" s="16"/>
      <c r="H34" s="16"/>
      <c r="I34" s="16"/>
      <c r="J34" s="35"/>
      <c r="K34" s="16"/>
      <c r="L34" s="16"/>
      <c r="M34" s="16"/>
      <c r="N34" s="16"/>
      <c r="O34" s="16" t="s">
        <v>22</v>
      </c>
      <c r="P34" s="38">
        <f>P33-O33</f>
        <v>11900.645999999979</v>
      </c>
      <c r="Q34" s="2"/>
      <c r="R34" s="11"/>
      <c r="S34" s="11"/>
      <c r="T34" s="11"/>
      <c r="U34" s="11"/>
      <c r="V34" s="11"/>
      <c r="W34" s="11"/>
      <c r="X34" s="11"/>
      <c r="Y34" s="11"/>
      <c r="Z34" s="11"/>
      <c r="AA34" s="11"/>
      <c r="AF34" s="11"/>
    </row>
    <row r="35" spans="1:32">
      <c r="A35" s="11"/>
      <c r="B35" s="49" t="s">
        <v>124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11"/>
      <c r="S35" s="11"/>
      <c r="T35" s="11"/>
      <c r="U35" s="11"/>
      <c r="V35" s="11"/>
      <c r="W35" s="11"/>
      <c r="X35" s="11"/>
      <c r="Y35" s="11"/>
      <c r="Z35" s="11"/>
      <c r="AA35" s="11"/>
      <c r="AF35" s="11"/>
    </row>
    <row r="36" spans="1:32">
      <c r="B36" s="49" t="s">
        <v>3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</row>
    <row r="37" spans="1:32">
      <c r="B37" s="50" t="s">
        <v>4</v>
      </c>
      <c r="C37" s="50"/>
      <c r="D37" s="50"/>
      <c r="E37" s="41" t="s">
        <v>128</v>
      </c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3"/>
    </row>
    <row r="38" spans="1:32" ht="32.1" customHeight="1">
      <c r="B38" s="50" t="s">
        <v>5</v>
      </c>
      <c r="C38" s="50"/>
      <c r="D38" s="50"/>
      <c r="E38" s="46" t="s">
        <v>9</v>
      </c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8"/>
      <c r="R38" s="2"/>
      <c r="S38" s="2"/>
      <c r="T38" s="2"/>
      <c r="U38" s="2"/>
      <c r="V38" s="2"/>
      <c r="W38" s="2"/>
    </row>
    <row r="39" spans="1:32" ht="15" customHeight="1">
      <c r="A39" s="11"/>
      <c r="B39" s="50" t="s">
        <v>6</v>
      </c>
      <c r="C39" s="50"/>
      <c r="D39" s="50"/>
      <c r="E39" s="41" t="s">
        <v>105</v>
      </c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11"/>
    </row>
    <row r="40" spans="1:32">
      <c r="A40" s="11"/>
      <c r="B40" s="51" t="s">
        <v>24</v>
      </c>
      <c r="C40" s="52"/>
      <c r="D40" s="53"/>
      <c r="E40" s="41" t="s">
        <v>23</v>
      </c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3"/>
      <c r="R40" s="11"/>
    </row>
    <row r="41" spans="1:32">
      <c r="A41" s="11"/>
      <c r="B41" s="51" t="s">
        <v>25</v>
      </c>
      <c r="C41" s="52"/>
      <c r="D41" s="53"/>
      <c r="E41" s="41" t="s">
        <v>26</v>
      </c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3"/>
      <c r="R41" s="11"/>
      <c r="S41" s="11"/>
      <c r="T41" s="11"/>
      <c r="U41" s="11"/>
      <c r="V41" s="11"/>
      <c r="W41" s="11"/>
      <c r="X41" s="11"/>
      <c r="Y41" s="11"/>
      <c r="Z41" s="11"/>
      <c r="AA41" s="11"/>
      <c r="AF41" s="11"/>
    </row>
    <row r="42" spans="1:32">
      <c r="B42" s="50" t="s">
        <v>7</v>
      </c>
      <c r="C42" s="50"/>
      <c r="D42" s="50"/>
      <c r="E42" s="41" t="s">
        <v>125</v>
      </c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3"/>
      <c r="S42" s="11"/>
      <c r="T42" s="11"/>
      <c r="U42" s="11"/>
      <c r="V42" s="11"/>
      <c r="W42" s="11"/>
      <c r="X42" s="11"/>
      <c r="Y42" s="11"/>
      <c r="Z42" s="11"/>
      <c r="AA42" s="11"/>
      <c r="AF42" s="11"/>
    </row>
    <row r="43" spans="1:32">
      <c r="B43" s="50" t="s">
        <v>8</v>
      </c>
      <c r="C43" s="50"/>
      <c r="D43" s="50"/>
      <c r="E43" s="41" t="s">
        <v>126</v>
      </c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3"/>
    </row>
    <row r="44" spans="1:32">
      <c r="A44" s="11"/>
      <c r="B44" s="27"/>
      <c r="C44" s="27"/>
      <c r="D44" s="27"/>
      <c r="E44" s="27"/>
      <c r="F44" s="28"/>
      <c r="G44" s="28"/>
      <c r="H44" s="28"/>
      <c r="I44" s="28"/>
      <c r="J44" s="36"/>
      <c r="K44" s="28"/>
      <c r="L44" s="28"/>
      <c r="M44" s="28"/>
      <c r="N44" s="28"/>
      <c r="O44" s="28"/>
      <c r="P44" s="28"/>
      <c r="Q44" s="28"/>
      <c r="R44" s="11"/>
    </row>
    <row r="45" spans="1:32">
      <c r="B45" s="11"/>
      <c r="S45" s="11"/>
      <c r="T45" s="11"/>
      <c r="U45" s="11"/>
      <c r="V45" s="11"/>
      <c r="W45" s="11"/>
      <c r="X45" s="11"/>
      <c r="Y45" s="11"/>
      <c r="Z45" s="11"/>
      <c r="AA45" s="11"/>
      <c r="AF45" s="11"/>
    </row>
    <row r="46" spans="1:32">
      <c r="A46" s="11"/>
      <c r="B46" s="11"/>
      <c r="D46" s="11"/>
      <c r="F46" s="11"/>
      <c r="G46" s="11"/>
      <c r="H46" s="11"/>
      <c r="I46" s="11"/>
      <c r="K46" s="11"/>
      <c r="L46" s="11"/>
      <c r="M46" s="11"/>
      <c r="N46" s="11"/>
      <c r="O46" s="11"/>
      <c r="P46" s="11"/>
      <c r="Q46" s="11"/>
      <c r="R46" s="11"/>
    </row>
    <row r="47" spans="1:32">
      <c r="B47" t="s">
        <v>11</v>
      </c>
      <c r="S47" s="11"/>
      <c r="T47" s="11"/>
      <c r="U47" s="11"/>
      <c r="V47" s="11"/>
      <c r="W47" s="11"/>
      <c r="X47" s="11"/>
      <c r="Y47" s="11"/>
      <c r="Z47" s="11"/>
      <c r="AA47" s="11"/>
      <c r="AF47" s="11"/>
    </row>
    <row r="48" spans="1:32">
      <c r="D48" s="3" t="str">
        <f>Query2_USERN</f>
        <v>Шушпанникова Елена Викторовна</v>
      </c>
      <c r="E48" s="3"/>
    </row>
    <row r="49" spans="2:5">
      <c r="B49" t="s">
        <v>12</v>
      </c>
      <c r="D49" s="3" t="str">
        <f>Query2_USERT</f>
        <v>(347)221-57-56</v>
      </c>
      <c r="E49" s="3"/>
    </row>
    <row r="50" spans="2:5">
      <c r="B50" t="s">
        <v>13</v>
      </c>
      <c r="D50" s="3" t="str">
        <f>Query2_USERE</f>
        <v/>
      </c>
      <c r="E50" s="3"/>
    </row>
  </sheetData>
  <mergeCells count="28">
    <mergeCell ref="E39:Q39"/>
    <mergeCell ref="B2:Q2"/>
    <mergeCell ref="B4:B5"/>
    <mergeCell ref="D4:D5"/>
    <mergeCell ref="P4:P5"/>
    <mergeCell ref="Q4:Q5"/>
    <mergeCell ref="F4:F5"/>
    <mergeCell ref="G4:G5"/>
    <mergeCell ref="H4:M4"/>
    <mergeCell ref="C4:C5"/>
    <mergeCell ref="O4:O5"/>
    <mergeCell ref="N4:N5"/>
    <mergeCell ref="E42:Q42"/>
    <mergeCell ref="E43:Q43"/>
    <mergeCell ref="E4:E5"/>
    <mergeCell ref="E37:Q37"/>
    <mergeCell ref="E38:Q38"/>
    <mergeCell ref="E40:Q40"/>
    <mergeCell ref="B35:Q35"/>
    <mergeCell ref="E41:Q41"/>
    <mergeCell ref="B42:D42"/>
    <mergeCell ref="B43:D43"/>
    <mergeCell ref="B37:D37"/>
    <mergeCell ref="B36:Q36"/>
    <mergeCell ref="B41:D41"/>
    <mergeCell ref="B38:D38"/>
    <mergeCell ref="B40:D40"/>
    <mergeCell ref="B39:D39"/>
  </mergeCells>
  <printOptions gridLines="1"/>
  <pageMargins left="0.25" right="0.25" top="0.75" bottom="0.75" header="0.3" footer="0.3"/>
  <pageSetup paperSize="9" scale="60" orientation="landscape" r:id="rId1"/>
  <headerFooter>
    <oddFooter>&amp;C&amp;P</oddFooter>
  </headerFooter>
  <rowBreaks count="1" manualBreakCount="1">
    <brk id="28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29</v>
      </c>
      <c r="B5" t="e">
        <f>XLR_ERRNAME</f>
        <v>#NAME?</v>
      </c>
    </row>
    <row r="6" spans="1:19">
      <c r="A6" t="s">
        <v>30</v>
      </c>
      <c r="B6">
        <v>7462</v>
      </c>
      <c r="C6" s="30" t="s">
        <v>31</v>
      </c>
      <c r="D6">
        <v>6387</v>
      </c>
      <c r="E6" s="30" t="s">
        <v>32</v>
      </c>
      <c r="F6" s="30" t="s">
        <v>33</v>
      </c>
      <c r="G6" s="30" t="s">
        <v>34</v>
      </c>
      <c r="H6" s="30" t="s">
        <v>34</v>
      </c>
      <c r="I6" s="30" t="s">
        <v>34</v>
      </c>
      <c r="J6" s="30" t="s">
        <v>32</v>
      </c>
      <c r="K6" s="30" t="s">
        <v>35</v>
      </c>
      <c r="L6" s="30" t="s">
        <v>36</v>
      </c>
      <c r="M6" s="30" t="s">
        <v>37</v>
      </c>
      <c r="N6" s="30" t="s">
        <v>34</v>
      </c>
      <c r="O6">
        <v>2959</v>
      </c>
      <c r="P6" s="30" t="s">
        <v>38</v>
      </c>
      <c r="Q6">
        <v>0</v>
      </c>
      <c r="R6" s="30" t="s">
        <v>34</v>
      </c>
      <c r="S6" s="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2015-04-30T06:23:24Z</cp:lastPrinted>
  <dcterms:created xsi:type="dcterms:W3CDTF">2013-12-19T08:11:42Z</dcterms:created>
  <dcterms:modified xsi:type="dcterms:W3CDTF">2015-05-14T07:45:27Z</dcterms:modified>
</cp:coreProperties>
</file>