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Лист1!$A$7:$AD$8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Лист1!$A$14:$P$16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K7" i="1"/>
  <c r="M7" s="1"/>
  <c r="N7" s="1"/>
  <c r="M8" l="1"/>
  <c r="N8" s="1"/>
  <c r="N9" s="1"/>
  <c r="B7"/>
  <c r="B5" i="2"/>
  <c r="D27" i="1"/>
  <c r="D26"/>
  <c r="D25"/>
</calcChain>
</file>

<file path=xl/sharedStrings.xml><?xml version="1.0" encoding="utf-8"?>
<sst xmlns="http://schemas.openxmlformats.org/spreadsheetml/2006/main" count="65" uniqueCount="58">
  <si>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</si>
  <si>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</si>
  <si>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</si>
  <si>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</si>
  <si>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</si>
  <si>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</si>
  <si>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</si>
  <si>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</si>
  <si>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</si>
  <si>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</si>
  <si>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</si>
  <si>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</si>
  <si>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</si>
  <si>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</si>
  <si>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</si>
  <si>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</si>
  <si>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</si>
  <si>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</si>
  <si>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</si>
  <si>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</si>
  <si>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</si>
  <si>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</si>
  <si>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</si>
  <si>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</si>
  <si>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</si>
  <si>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</si>
  <si>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</si>
  <si>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</si>
  <si>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</si>
  <si>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</si>
  <si>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</si>
  <si>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</si>
  <si>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</si>
  <si>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</si>
  <si>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</si>
  <si>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</si>
  <si>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</si>
  <si>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</si>
  <si>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</si>
  <si>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</si>
  <si>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Отдел радио и телевидения (ОРиТ)</t>
  </si>
  <si>
    <t>Приложение 1.5</t>
  </si>
  <si>
    <t>5325</t>
  </si>
  <si>
    <t>ИЗОЛЕНТА СИНЯЯ</t>
  </si>
  <si>
    <t>Лента изоляционная</t>
  </si>
  <si>
    <t>шт</t>
  </si>
  <si>
    <t xml:space="preserve">  кол-во: 140; г. Уфа, ул. Каспийская, д.14; Мухаметшина З.Р. 89018173671</t>
  </si>
  <si>
    <t>1 Паспорт  изделия</t>
  </si>
  <si>
    <t>2 Сертификаты качества</t>
  </si>
  <si>
    <t>3 Гарантийные обязательства - 12 месяцев</t>
  </si>
  <si>
    <t>Мухамадеев Алексей Викторович тел. /347/ 221-55-87, 8-917-342-21-83 эл.почта: muhamadeevav@mail.ru</t>
  </si>
  <si>
    <t>Токтаев В.И. тел. /347/ 221-54-88, 8-901-817-73-20 эл. почта: v.toktaev@bashtel.ru</t>
  </si>
  <si>
    <t>20</t>
  </si>
  <si>
    <t>27</t>
  </si>
  <si>
    <t>Предельная сумма лота составляет:   3290,44 руб. с НДС.</t>
  </si>
  <si>
    <t xml:space="preserve"> Предельная цена за единицу измерения без НДС, включая стоимость тары и доставку, рубли РФ</t>
  </si>
  <si>
    <t xml:space="preserve">2 кв. до 15 июня 2015; 3 кв. до10 июля 2015; </t>
  </si>
  <si>
    <t>Поставка  муфт  медного кабеля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</si>
</sst>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D27"/>
  <sheetViews>
    <sheetView tabSelected="1" workbookViewId="0">
      <selection activeCell="E29" sqref="E29"/>
    </sheetView>
  </sheetViews>
  <sheetFormatPr defaultRowHeight="1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8.7109375" customWidth="1"/>
    <col min="10" max="10" width="9.140625" style="7"/>
    <col min="12" max="12" width="19.5703125" style="8" customWidth="1"/>
    <col min="13" max="13" width="16" style="8" customWidth="1"/>
    <col min="14" max="14" width="18.28515625" style="10" customWidth="1"/>
    <col min="15" max="15" width="18.7109375" customWidth="1"/>
    <col min="16" max="16" width="3.28515625" customWidth="1"/>
    <col min="26" max="29" width="9.140625" style="11"/>
  </cols>
  <sheetData>
    <row r="1" spans="1:30">
      <c r="O1" s="20" t="s">
        <v>41</v>
      </c>
    </row>
    <row r="2" spans="1:30">
      <c r="B2" s="44" t="s">
        <v>10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30">
      <c r="B3" t="s">
        <v>24</v>
      </c>
      <c r="C3" s="11" t="s">
        <v>57</v>
      </c>
      <c r="D3" s="24"/>
      <c r="E3" s="23"/>
      <c r="G3" s="23" t="s">
        <v>40</v>
      </c>
      <c r="O3" s="20"/>
      <c r="P3" s="3"/>
    </row>
    <row r="4" spans="1:30" s="12" customFormat="1" ht="15" customHeight="1">
      <c r="B4" s="45" t="s">
        <v>0</v>
      </c>
      <c r="C4" s="48" t="s">
        <v>29</v>
      </c>
      <c r="D4" s="45" t="s">
        <v>14</v>
      </c>
      <c r="E4" s="45" t="s">
        <v>1</v>
      </c>
      <c r="F4" s="45" t="s">
        <v>13</v>
      </c>
      <c r="G4" s="47" t="s">
        <v>15</v>
      </c>
      <c r="H4" s="47"/>
      <c r="I4" s="47"/>
      <c r="J4" s="47"/>
      <c r="K4" s="47"/>
      <c r="L4" s="41" t="s">
        <v>55</v>
      </c>
      <c r="M4" s="39" t="s">
        <v>21</v>
      </c>
      <c r="N4" s="46" t="s">
        <v>23</v>
      </c>
      <c r="O4" s="45" t="s">
        <v>2</v>
      </c>
      <c r="P4" s="13"/>
    </row>
    <row r="5" spans="1:30" s="14" customFormat="1" ht="64.5" customHeight="1">
      <c r="B5" s="45"/>
      <c r="C5" s="49"/>
      <c r="D5" s="45"/>
      <c r="E5" s="45"/>
      <c r="F5" s="45"/>
      <c r="G5" s="9" t="s">
        <v>16</v>
      </c>
      <c r="H5" s="9" t="s">
        <v>17</v>
      </c>
      <c r="I5" s="9" t="s">
        <v>18</v>
      </c>
      <c r="J5" s="9" t="s">
        <v>19</v>
      </c>
      <c r="K5" s="9" t="s">
        <v>20</v>
      </c>
      <c r="L5" s="42"/>
      <c r="M5" s="40"/>
      <c r="N5" s="46"/>
      <c r="O5" s="45"/>
    </row>
    <row r="6" spans="1:30" s="12" customFormat="1">
      <c r="B6" s="15">
        <v>1</v>
      </c>
      <c r="C6" s="26">
        <v>2</v>
      </c>
      <c r="D6" s="15">
        <v>3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  <c r="N6" s="15">
        <v>14</v>
      </c>
      <c r="O6" s="15">
        <v>15</v>
      </c>
    </row>
    <row r="7" spans="1:30" ht="75">
      <c r="A7" s="11"/>
      <c r="B7" s="6">
        <f>ROW()-6</f>
        <v>1</v>
      </c>
      <c r="C7" s="6" t="s">
        <v>42</v>
      </c>
      <c r="D7" s="1" t="s">
        <v>43</v>
      </c>
      <c r="E7" s="1" t="s">
        <v>44</v>
      </c>
      <c r="F7" s="4" t="s">
        <v>45</v>
      </c>
      <c r="G7" s="25"/>
      <c r="H7" s="25" t="s">
        <v>52</v>
      </c>
      <c r="I7" s="25" t="s">
        <v>53</v>
      </c>
      <c r="J7" s="25"/>
      <c r="K7" s="25">
        <f>G7+H7+I7+J7</f>
        <v>47</v>
      </c>
      <c r="L7" s="5">
        <v>59.33</v>
      </c>
      <c r="M7" s="5">
        <f>L7*K7</f>
        <v>2788.5099999999998</v>
      </c>
      <c r="N7" s="5">
        <f>M7*1.18</f>
        <v>3290.4417999999996</v>
      </c>
      <c r="O7" s="1" t="s">
        <v>46</v>
      </c>
      <c r="P7" s="11"/>
      <c r="Q7" s="11"/>
      <c r="R7" s="11"/>
      <c r="S7" s="11"/>
      <c r="T7" s="11"/>
      <c r="U7" s="11"/>
      <c r="V7" s="11"/>
      <c r="W7" s="11"/>
      <c r="X7" s="11"/>
      <c r="Y7" s="11"/>
      <c r="AD7" s="11"/>
    </row>
    <row r="8" spans="1:30">
      <c r="A8" s="11"/>
      <c r="B8" s="17"/>
      <c r="C8" s="19"/>
      <c r="D8" s="18"/>
      <c r="E8" s="18"/>
      <c r="F8" s="19"/>
      <c r="G8" s="19"/>
      <c r="H8" s="19"/>
      <c r="I8" s="19"/>
      <c r="J8" s="19"/>
      <c r="K8" s="19"/>
      <c r="L8" s="21"/>
      <c r="M8" s="22">
        <f>SUM($M$7)</f>
        <v>2788.5099999999998</v>
      </c>
      <c r="N8" s="22">
        <f>M8*1.18</f>
        <v>3290.4417999999996</v>
      </c>
      <c r="O8" s="2"/>
      <c r="P8" s="11"/>
      <c r="Q8" s="11"/>
      <c r="R8" s="11"/>
      <c r="S8" s="11"/>
      <c r="T8" s="11"/>
      <c r="U8" s="11"/>
      <c r="V8" s="11"/>
      <c r="W8" s="11"/>
      <c r="X8" s="11"/>
      <c r="Y8" s="11"/>
      <c r="AD8" s="11"/>
    </row>
    <row r="9" spans="1:30" s="11" customFormat="1">
      <c r="B9" s="16"/>
      <c r="C9" s="16"/>
      <c r="D9" s="2"/>
      <c r="E9" s="2"/>
      <c r="F9" s="16"/>
      <c r="G9" s="16"/>
      <c r="H9" s="16"/>
      <c r="I9" s="16"/>
      <c r="J9" s="16"/>
      <c r="K9" s="16"/>
      <c r="L9" s="16"/>
      <c r="M9" s="16" t="s">
        <v>22</v>
      </c>
      <c r="N9" s="31">
        <f>N8-M8</f>
        <v>501.93179999999984</v>
      </c>
      <c r="O9" s="2"/>
    </row>
    <row r="10" spans="1:30" s="11" customFormat="1">
      <c r="B10" s="43" t="s">
        <v>54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30">
      <c r="B11" s="43" t="s">
        <v>3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30" s="11" customFormat="1">
      <c r="B12" s="35" t="s">
        <v>4</v>
      </c>
      <c r="C12" s="35"/>
      <c r="D12" s="35"/>
      <c r="E12" s="32" t="s">
        <v>56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4"/>
    </row>
    <row r="13" spans="1:30" s="11" customFormat="1" ht="32.1" customHeight="1">
      <c r="B13" s="35" t="s">
        <v>5</v>
      </c>
      <c r="C13" s="35"/>
      <c r="D13" s="35"/>
      <c r="E13" s="50" t="s">
        <v>9</v>
      </c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2"/>
      <c r="Q13" s="2"/>
      <c r="R13" s="2"/>
      <c r="S13" s="2"/>
      <c r="T13" s="2"/>
      <c r="U13" s="2"/>
      <c r="V13" s="2"/>
    </row>
    <row r="14" spans="1:30" s="11" customFormat="1" ht="15" customHeight="1">
      <c r="B14" s="35" t="s">
        <v>6</v>
      </c>
      <c r="C14" s="35"/>
      <c r="D14" s="35"/>
      <c r="E14" s="32" t="s">
        <v>47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5" spans="1:30" s="11" customFormat="1" ht="15" customHeight="1">
      <c r="B15" s="35"/>
      <c r="C15" s="35"/>
      <c r="D15" s="35"/>
      <c r="E15" s="32" t="s">
        <v>48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</row>
    <row r="16" spans="1:30" s="11" customFormat="1" ht="15" customHeight="1">
      <c r="B16" s="35"/>
      <c r="C16" s="35"/>
      <c r="D16" s="35"/>
      <c r="E16" s="32" t="s">
        <v>49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</row>
    <row r="17" spans="1:16" s="11" customFormat="1">
      <c r="B17" s="36" t="s">
        <v>26</v>
      </c>
      <c r="C17" s="37"/>
      <c r="D17" s="38"/>
      <c r="E17" s="32" t="s">
        <v>25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4"/>
    </row>
    <row r="18" spans="1:16" s="11" customFormat="1">
      <c r="B18" s="36" t="s">
        <v>27</v>
      </c>
      <c r="C18" s="37"/>
      <c r="D18" s="38"/>
      <c r="E18" s="32" t="s">
        <v>28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4"/>
    </row>
    <row r="19" spans="1:16" s="11" customFormat="1">
      <c r="B19" s="35" t="s">
        <v>7</v>
      </c>
      <c r="C19" s="35"/>
      <c r="D19" s="35"/>
      <c r="E19" s="32" t="s">
        <v>51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4"/>
    </row>
    <row r="20" spans="1:16" s="11" customFormat="1">
      <c r="B20" s="35" t="s">
        <v>8</v>
      </c>
      <c r="C20" s="35"/>
      <c r="D20" s="35"/>
      <c r="E20" s="32" t="s">
        <v>50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4"/>
    </row>
    <row r="21" spans="1:16">
      <c r="A21" s="11"/>
      <c r="B21" s="27"/>
      <c r="C21" s="27"/>
      <c r="D21" s="27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11"/>
    </row>
    <row r="22" spans="1:16" s="11" customFormat="1">
      <c r="A22"/>
      <c r="B22" s="11" t="s">
        <v>30</v>
      </c>
      <c r="D22"/>
      <c r="E22"/>
      <c r="F22"/>
      <c r="G22"/>
      <c r="H22"/>
      <c r="I22"/>
      <c r="J22" s="7"/>
      <c r="K22"/>
      <c r="L22" s="8"/>
      <c r="M22" s="8"/>
      <c r="N22" s="10"/>
      <c r="O22"/>
      <c r="P22"/>
    </row>
    <row r="23" spans="1:16">
      <c r="A23" s="11"/>
      <c r="B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>
      <c r="B24" t="s">
        <v>11</v>
      </c>
    </row>
    <row r="25" spans="1:16">
      <c r="D25" s="3" t="str">
        <f>Query2_USERN</f>
        <v>Шушпанникова Елена Викторовна</v>
      </c>
    </row>
    <row r="26" spans="1:16">
      <c r="B26" t="s">
        <v>12</v>
      </c>
      <c r="D26" s="3" t="str">
        <f>Query2_USERT</f>
        <v>(347)221-57-56</v>
      </c>
    </row>
    <row r="27" spans="1:16">
      <c r="D27" s="3" t="str">
        <f>Query2_USERE</f>
        <v/>
      </c>
    </row>
  </sheetData>
  <mergeCells count="31">
    <mergeCell ref="E17:P17"/>
    <mergeCell ref="B17:D17"/>
    <mergeCell ref="B2:O2"/>
    <mergeCell ref="B4:B5"/>
    <mergeCell ref="D4:D5"/>
    <mergeCell ref="N4:N5"/>
    <mergeCell ref="O4:O5"/>
    <mergeCell ref="E4:E5"/>
    <mergeCell ref="F4:F5"/>
    <mergeCell ref="G4:K4"/>
    <mergeCell ref="C4:C5"/>
    <mergeCell ref="B10:O10"/>
    <mergeCell ref="B15:D15"/>
    <mergeCell ref="E12:P12"/>
    <mergeCell ref="E13:P13"/>
    <mergeCell ref="E14:P14"/>
    <mergeCell ref="E15:P15"/>
    <mergeCell ref="M4:M5"/>
    <mergeCell ref="L4:L5"/>
    <mergeCell ref="B14:D14"/>
    <mergeCell ref="B16:D16"/>
    <mergeCell ref="B12:D12"/>
    <mergeCell ref="B11:O11"/>
    <mergeCell ref="B13:D13"/>
    <mergeCell ref="E16:P16"/>
    <mergeCell ref="E18:P18"/>
    <mergeCell ref="E19:P19"/>
    <mergeCell ref="E20:P20"/>
    <mergeCell ref="B19:D19"/>
    <mergeCell ref="B20:D20"/>
    <mergeCell ref="B18:D18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9" t="s">
        <v>31</v>
      </c>
      <c r="B5" t="e">
        <f>XLR_ERRNAME</f>
        <v>#NAME?</v>
      </c>
    </row>
    <row r="6" spans="1:19">
      <c r="A6" t="s">
        <v>32</v>
      </c>
      <c r="B6">
        <v>8048</v>
      </c>
      <c r="C6" s="30" t="s">
        <v>33</v>
      </c>
      <c r="D6">
        <v>4925</v>
      </c>
      <c r="E6" s="30" t="s">
        <v>34</v>
      </c>
      <c r="F6" s="30" t="s">
        <v>35</v>
      </c>
      <c r="G6" s="30" t="s">
        <v>36</v>
      </c>
      <c r="H6" s="30" t="s">
        <v>36</v>
      </c>
      <c r="I6" s="30" t="s">
        <v>36</v>
      </c>
      <c r="J6" s="30" t="s">
        <v>34</v>
      </c>
      <c r="K6" s="30" t="s">
        <v>37</v>
      </c>
      <c r="L6" s="30" t="s">
        <v>38</v>
      </c>
      <c r="M6" s="30" t="s">
        <v>39</v>
      </c>
      <c r="N6" s="30" t="s">
        <v>36</v>
      </c>
      <c r="O6">
        <v>2959</v>
      </c>
      <c r="P6" s="30" t="s">
        <v>40</v>
      </c>
      <c r="Q6">
        <v>0</v>
      </c>
      <c r="R6" s="30" t="s">
        <v>36</v>
      </c>
      <c r="S6" s="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Фаррахова Эльвера Римовна</cp:lastModifiedBy>
  <cp:lastPrinted>2014-11-24T08:35:09Z</cp:lastPrinted>
  <dcterms:created xsi:type="dcterms:W3CDTF">2013-12-19T08:11:42Z</dcterms:created>
  <dcterms:modified xsi:type="dcterms:W3CDTF">2015-05-18T06:08:53Z</dcterms:modified>
</cp:coreProperties>
</file>