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материалы КТВ\ГОТОВО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Лист1!$A$7:$AF$49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Лист1!$A$55:$R$55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P50" i="1" l="1"/>
  <c r="P49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8" i="1"/>
  <c r="J7" i="1"/>
  <c r="O27" i="1" l="1"/>
  <c r="O48" i="1" l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49" i="1" l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66" i="1"/>
  <c r="D65" i="1"/>
  <c r="D64" i="1"/>
</calcChain>
</file>

<file path=xl/sharedStrings.xml><?xml version="1.0" encoding="utf-8"?>
<sst xmlns="http://schemas.openxmlformats.org/spreadsheetml/2006/main" count="377" uniqueCount="258">
  <si>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</si>
  <si>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</si>
  <si>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</si>
  <si>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</si>
  <si>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</si>
  <si>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</si>
  <si>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</si>
  <si>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</si>
  <si>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</si>
  <si>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</si>
  <si>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</si>
  <si>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</si>
  <si>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</si>
  <si>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</si>
  <si>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</si>
  <si>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</si>
  <si>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</si>
  <si>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</si>
  <si>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</si>
  <si>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</si>
  <si>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</si>
  <si>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</si>
  <si>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</si>
  <si>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</si>
  <si>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</si>
  <si>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</si>
  <si>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</si>
  <si>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</si>
  <si>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</si>
  <si>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</si>
  <si>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</si>
  <si>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</si>
  <si>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</si>
  <si>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материалов для телевидения и интернет</t>
  </si>
  <si>
    <t>, тел. , эл.почта:</t>
  </si>
  <si>
    <t/>
  </si>
  <si>
    <t>31.12.2015</t>
  </si>
  <si>
    <t>Богомолова Наталья Юрьевна</t>
  </si>
  <si>
    <t>(347)221-57-40</t>
  </si>
  <si>
    <t>nj.bogomolova@bashte</t>
  </si>
  <si>
    <t>Отдел радио и телевидения (ОРиТ)</t>
  </si>
  <si>
    <t>Приложение 1.3</t>
  </si>
  <si>
    <t>38751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</si>
  <si>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</si>
  <si>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</si>
  <si>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шт</t>
  </si>
  <si>
    <t>39079</t>
  </si>
  <si>
    <t>АДАПТЕР SC/APC-FC/APC</t>
  </si>
  <si>
    <t>Розетка оптическая переходная.</t>
  </si>
  <si>
    <t>39252</t>
  </si>
  <si>
    <t>ГИЛЬЗА КДЗС, 40ММ</t>
  </si>
  <si>
    <t>9861</t>
  </si>
  <si>
    <t>ЛАПКА ЛП-4</t>
  </si>
  <si>
    <t>Лапка ЛП-4/5 для протяжки проволоки</t>
  </si>
  <si>
    <t xml:space="preserve">  кол-во: 4; г. Уфа, ул. Каспийская, д.14; Мухаметшина З.Р. 89018173671</t>
  </si>
  <si>
    <t>38427</t>
  </si>
  <si>
    <t>ОТВЕТВИТЕЛЬ ТАН 106F</t>
  </si>
  <si>
    <t>Ответвители ТАН106F (1х6dB,5-862Мгц) телевизионный на 1 отвод, затухание 6 дБ</t>
  </si>
  <si>
    <t>38683</t>
  </si>
  <si>
    <t>ОТВЕТВИТЕЛЬ ТАН 108F</t>
  </si>
  <si>
    <t>Ответвители ТАН108F (1х6dB,5-862Мгц) телевизионный на 1 отвод, затухание 8 дБ</t>
  </si>
  <si>
    <t>38684</t>
  </si>
  <si>
    <t>ОТВЕТВИТЕЛЬ ТАН 110F</t>
  </si>
  <si>
    <t>Ответвители абонентские 5-1000 МГц на 1 отвод, затухание 10 дБ</t>
  </si>
  <si>
    <t>38685</t>
  </si>
  <si>
    <t>ОТВЕТВИТЕЛЬ ТАН 112F</t>
  </si>
  <si>
    <t>ответвитель телевизионный на 1 отвод, затухание 12ДБ</t>
  </si>
  <si>
    <t>39083</t>
  </si>
  <si>
    <t>ОТВЕТВИТЕЛЬ ТАН 208</t>
  </si>
  <si>
    <t>Ответвители ТАН208F (2х8dB,5-862Мгц) телевизионный на 2 отвода, затухание 8 дБ</t>
  </si>
  <si>
    <t>38775</t>
  </si>
  <si>
    <t>ОТВЕТВИТЕЛЬ ТАН 306</t>
  </si>
  <si>
    <t>Ответвитель ТАН 306 телевизионный  на 3 выхода, затухание 6 дБ</t>
  </si>
  <si>
    <t>38772</t>
  </si>
  <si>
    <t>ОТВЕТВИТЕЛЬ ТАН 410</t>
  </si>
  <si>
    <t>Ответвители абонентские 5-862МГц на 4 отвода,  RTV телевизионный на 4 отвода, затухание 16 дБ</t>
  </si>
  <si>
    <t>38774</t>
  </si>
  <si>
    <t>ОТВЕТВИТЕЛЬ ТАН 412F</t>
  </si>
  <si>
    <t>ответвитель телевизионный на 4 отвода, затухание 12ДБ</t>
  </si>
  <si>
    <t>38668</t>
  </si>
  <si>
    <t>ОТВЕТВИТЕЛЬ ТАН 414F</t>
  </si>
  <si>
    <t>Ответвитель TAH414F (4x14dB, 5-862МГц) RTM телевизионный на 4 отвода, затухание 14 дБ</t>
  </si>
  <si>
    <t>37478</t>
  </si>
  <si>
    <t>ОТВЕТВИТЕЛЬ ТАН 416</t>
  </si>
  <si>
    <t>Ответвители ТАН416F (4х16dB,5-862МГц) телевизионный на 4 отвода, затухание 16 дБ</t>
  </si>
  <si>
    <t>39084</t>
  </si>
  <si>
    <t>ОТВЕТВИТЕЛЬ ТАН 420</t>
  </si>
  <si>
    <t>Ответвители ТАН420F (4х20dB,5-862МГц) телевизионный на 4 отвода, затухание 20 дБ</t>
  </si>
  <si>
    <t>38773</t>
  </si>
  <si>
    <t>ОТВЕТВИТЕЛЬ ТАН 424F</t>
  </si>
  <si>
    <t>Ответвители ТАН424F (4х24dB,5-862МГц) телевизионный на 4 отвода, затухание 24 дБ</t>
  </si>
  <si>
    <t>39336</t>
  </si>
  <si>
    <t>ОТВЕТВИТЕЛЬ ТАН 612F</t>
  </si>
  <si>
    <t>ответвитель телевизионный на 6 отводов, затухание 12ДБ</t>
  </si>
  <si>
    <t>39335</t>
  </si>
  <si>
    <t>ОТВЕТВИТЕЛЬ ТАН 616F</t>
  </si>
  <si>
    <t>ответвитель телевизионный на 6 отводов, затухание 16ДБ</t>
  </si>
  <si>
    <t>38487</t>
  </si>
  <si>
    <t>ОТВЕТВИТЕЛЬ ТАН 620F</t>
  </si>
  <si>
    <t>ответвитель телевизионный на 6 отводов, затухание 20ДБ</t>
  </si>
  <si>
    <t>38488</t>
  </si>
  <si>
    <t>ОТВЕТВИТЕЛЬ ТАН 812F</t>
  </si>
  <si>
    <t>ответвитель телевизионный на 8 отводов, затухание 12ДБ</t>
  </si>
  <si>
    <t>38669</t>
  </si>
  <si>
    <t>ОТВЕТВИТЕЛЬ ТАН 816F</t>
  </si>
  <si>
    <t>Ответвитель TAH816F (8x16dB, 5-862МГц) RTM телевизионный  на 8 отводов, затухание 16дБ</t>
  </si>
  <si>
    <t>38670</t>
  </si>
  <si>
    <t>ОТВЕТВИТЕЛЬ ТАН 820F</t>
  </si>
  <si>
    <t>Ответвитель TAH820F (8x20dB, 5-862МГц) RTM телевизионный на 8 отводов, затухание 20ДБ</t>
  </si>
  <si>
    <t>38445</t>
  </si>
  <si>
    <t>ОТВЕТВИТЕЛЬ ТАН210</t>
  </si>
  <si>
    <t>ответвитель телевизионный на 2 отвода, затухание 10ДБ</t>
  </si>
  <si>
    <t>39339</t>
  </si>
  <si>
    <t>ОТВЕТВИТЕЛЬ ТАН420F</t>
  </si>
  <si>
    <t>ответвитель телевизионный на 4 отвода, затухание 20ДБ</t>
  </si>
  <si>
    <t>38695</t>
  </si>
  <si>
    <t>РАЗЪЕМ F829/11 С ПИНОМ, RG-11</t>
  </si>
  <si>
    <t>Разъем F829/11U, Разъем F для кабеля RG11 (резьб. с центр. пином)</t>
  </si>
  <si>
    <t>38149</t>
  </si>
  <si>
    <t>СПЛИТТЕР SAH204F</t>
  </si>
  <si>
    <t>Телевизионный сплиттер абонентский на 2 выхода, затухание 4 дБ</t>
  </si>
  <si>
    <t>38150</t>
  </si>
  <si>
    <t>СПЛИТТЕР SAH306F</t>
  </si>
  <si>
    <t>Телевизионный сплиттер абонентский на 3 выхода, затухание 6 дБ</t>
  </si>
  <si>
    <t>38151</t>
  </si>
  <si>
    <t>СПЛИТТЕР SAH408F</t>
  </si>
  <si>
    <t>Телевизионный сплиттер абонентский на 4 выхода, затухание 8 дБ</t>
  </si>
  <si>
    <t>38152</t>
  </si>
  <si>
    <t>СПЛИТТЕР SAH611F</t>
  </si>
  <si>
    <t>Телевизионный сплиттер абонентский на 6 выхода, затухание 11 дБ</t>
  </si>
  <si>
    <t>39250</t>
  </si>
  <si>
    <t>СТЯЖКА РОВОДОВ (200ММ*3ММ) (УПАК.1000ШТ.)ЧЕРНЫЕ</t>
  </si>
  <si>
    <t>Стяжки кабельные (хомутик для провода) применяются для крепления кабелей при проведении электромонтажных работ.</t>
  </si>
  <si>
    <t>37541</t>
  </si>
  <si>
    <t>ФИЛЬТР НЧ 182/198-50 MF</t>
  </si>
  <si>
    <t>37818</t>
  </si>
  <si>
    <t>ФИЛЬТР 302L</t>
  </si>
  <si>
    <t>Фильтр НЧ 302L соц.пакет</t>
  </si>
  <si>
    <t>40159</t>
  </si>
  <si>
    <t>ДЕЛИТЕЛЬ SAH611F</t>
  </si>
  <si>
    <t>делитель телевизионный на 6 направлений, затухание 11ДБ</t>
  </si>
  <si>
    <t>40189</t>
  </si>
  <si>
    <t>РАЗЪЕМ F RG-11</t>
  </si>
  <si>
    <t>Разъем F829/11U, Разъем F для кабеля RG11 (резьб. с центр. пином).</t>
  </si>
  <si>
    <t>40164</t>
  </si>
  <si>
    <t>СТРИППЕР KABIFIX FK28 ДЛЯ УДАЛЕНИЯ ВНЕШНИЙ ОБОЛОЧКИ КАБЕЛЯ</t>
  </si>
  <si>
    <t xml:space="preserve">  кол-во: 6; г. Стерлитамак, ул. Коммунистическая, д.30; Секварова С.В. 89656487022</t>
  </si>
  <si>
    <t>41869</t>
  </si>
  <si>
    <t>РАЗЪЕМ ОБЖИМНОЙ F-DG 80</t>
  </si>
  <si>
    <t>41915</t>
  </si>
  <si>
    <t>РАЗЪЕМ F-56-ALM 4,9/8,4 F MALE, ОБЖИМ НА RG6, СТАНДАРТНЫЙ</t>
  </si>
  <si>
    <t>F-разъем обжимной на коаксиальный радиочастотный  кабель RG6, DG113</t>
  </si>
  <si>
    <t>42441</t>
  </si>
  <si>
    <t>ОТВЕТВИТЕЛЬ ТАН 116</t>
  </si>
  <si>
    <t>Ответвитель абонентский на один отвод с затуханием 16dB (1x16dB, 5-862МГц). Производства RTM, TLC.</t>
  </si>
  <si>
    <t>42566</t>
  </si>
  <si>
    <t>УСИЛИТЕЛЬ ШИРОКОПОЛОСНЫЙ SD1200</t>
  </si>
  <si>
    <t>Широкополосные усилители производства Planar серии SD1200, мод. 1220 - LC</t>
  </si>
  <si>
    <t>43058</t>
  </si>
  <si>
    <t>ОТВЕТВИТЕЛЬ ТАН 624</t>
  </si>
  <si>
    <t>Ответвитель абонентский на 6 отводов с затуханием 24dB (6x24dB, 5-862МГц). Производства RTM, TLC.</t>
  </si>
  <si>
    <t>43107</t>
  </si>
  <si>
    <t>ОТВЕТВИТЕЛЬ ТАН 208F</t>
  </si>
  <si>
    <t>Ответвитель TAH 208F(2 отвода на 8dB,5-862MHz)</t>
  </si>
  <si>
    <t>43108</t>
  </si>
  <si>
    <t>ОТВЕТВИТЕЛЬ ТАН 212F</t>
  </si>
  <si>
    <t>Ответвитель TAH  212F, (2 отвода на 12dB,5-862MHz)</t>
  </si>
  <si>
    <t>1 Гарантийные обязательства - 12 месяцев</t>
  </si>
  <si>
    <t>Гильза термоусаживаемая КДЗС 40мм. Представляет собой полиолефиновую трубку, внутри которой находится металлический стержень и трубка из севилена. Предназначена для защиты места сварки двух волокон в оптических муфтах и кроссах. Гильзы термоусаживаемы, снначала усаживается внутренняя трубка (более легкоплавкая), затем внешняя, при усадке весь воздух выдавливается.</t>
  </si>
  <si>
    <t>Стриппер Kabifix FK-28 предназначен для удаления внешней полимерной оболочки кабеля диаметром от 6 до 28 мм. Может использоваться также для резки пластиковых труб диаметром 6 - 25 мм. Конструкция стриппера обеспечивает поперечную, продольную и спиральную  резку оболочки.</t>
  </si>
  <si>
    <t>21</t>
  </si>
  <si>
    <t>28</t>
  </si>
  <si>
    <t>6</t>
  </si>
  <si>
    <t>12</t>
  </si>
  <si>
    <t>63</t>
  </si>
  <si>
    <t>64</t>
  </si>
  <si>
    <t>71</t>
  </si>
  <si>
    <t>19</t>
  </si>
  <si>
    <t>20</t>
  </si>
  <si>
    <t>8</t>
  </si>
  <si>
    <t>4</t>
  </si>
  <si>
    <t>9</t>
  </si>
  <si>
    <t>3</t>
  </si>
  <si>
    <t>5</t>
  </si>
  <si>
    <t>47</t>
  </si>
  <si>
    <t>89</t>
  </si>
  <si>
    <t>92</t>
  </si>
  <si>
    <t>40</t>
  </si>
  <si>
    <t>10</t>
  </si>
  <si>
    <t>26</t>
  </si>
  <si>
    <t>76</t>
  </si>
  <si>
    <t>55</t>
  </si>
  <si>
    <t>49</t>
  </si>
  <si>
    <t>139</t>
  </si>
  <si>
    <t>54</t>
  </si>
  <si>
    <t>11</t>
  </si>
  <si>
    <t>50</t>
  </si>
  <si>
    <t>70</t>
  </si>
  <si>
    <t>120</t>
  </si>
  <si>
    <t>42</t>
  </si>
  <si>
    <t>80</t>
  </si>
  <si>
    <t>51</t>
  </si>
  <si>
    <t>100</t>
  </si>
  <si>
    <t>22</t>
  </si>
  <si>
    <t>23</t>
  </si>
  <si>
    <t>72</t>
  </si>
  <si>
    <t>7</t>
  </si>
  <si>
    <t>165</t>
  </si>
  <si>
    <t>442</t>
  </si>
  <si>
    <t>57</t>
  </si>
  <si>
    <t>60</t>
  </si>
  <si>
    <t>2</t>
  </si>
  <si>
    <t>56</t>
  </si>
  <si>
    <t>193</t>
  </si>
  <si>
    <t>150</t>
  </si>
  <si>
    <t>43</t>
  </si>
  <si>
    <t>Предельная сумма лота составляет:   779 417,19 руб. с НДС.</t>
  </si>
  <si>
    <t xml:space="preserve">  кол-во: 21; г. Туймазы, ул. Гафурова, д.60; Николаичев А.П. 89018173670</t>
  </si>
  <si>
    <t xml:space="preserve">  кол-во: 30; г. Стерлитамак, ул. Коммунистическая, д.30; Секварова С.В. 89656487022;  кол-во: 22; г. Туймазы, ул. Гафурова, д.60; Николаичев А.П. 89018173670</t>
  </si>
  <si>
    <t xml:space="preserve">  кол-во: 127; г. Белорецк, ул.Ленина, д.41; Кузнецов Д.Н. 89051808865</t>
  </si>
  <si>
    <t xml:space="preserve">  кол-во: 42; г. Мелеуз, ул. Воровского, д.2; Киреева В.Р. 89371692391;  кол-во: 20; г. Туймазы, ул. Гафурова, д.60; Николаичев А.П. 89018173670;  кол-во: 40; г. Уфа, ул. Каспийская, д.14; Мухаметшина З.Р. 89018173671</t>
  </si>
  <si>
    <t xml:space="preserve">  кол-во: 42; г. Стерлитамак, ул. Коммунистическая, д.30; Секварова С.В. 89656487022;  кол-во: 9; г. Туймазы, ул. Гафурова, д.60; Николаичев А.П. 89018173670;  кол-во: 17; г. Уфа, ул. Каспийская, д.14; Мухаметшина З.Р. 89018173671</t>
  </si>
  <si>
    <t xml:space="preserve">  кол-во: 4; г. Туймазы, ул. Гафурова, д.60; Николаичев А.П. 89018173670</t>
  </si>
  <si>
    <t xml:space="preserve">  кол-во: 2; г. Туймазы, ул. Гафурова, д.60; Николаичев А.П. 89018173670;  кол-во: 7; г. Уфа, ул. Каспийская, д.14; Мухаметшина З.Р. 89018173671</t>
  </si>
  <si>
    <t xml:space="preserve">  кол-во: 3; г.Бирск, ул. Бурновская, д.10; Выдрин Ю.А. 89173483781;  кол-во: 4; г. Туймазы, ул. Гафурова, д.60; Николаичев А.П. 89018173670;  кол-во: 5; г. Уфа, ул. Каспийская, д.14; Мухаметшина З.Р. 89018173671</t>
  </si>
  <si>
    <t xml:space="preserve">  кол-во: 3; г.Бирск, ул. Бурновская, д.10; Выдрин Ю.А. 89173483781;  кол-во: 12; г. Туймазы, ул. Гафурова, д.60; Николаичев А.П. 89018173670</t>
  </si>
  <si>
    <t xml:space="preserve">  кол-во: 28; г.Бирск, ул. Бурновская, д.10; Выдрин Ю.А. 89173483781;  кол-во: 19; г. Туймазы, ул. Гафурова, д.60; Николаичев А.П. 89018173670</t>
  </si>
  <si>
    <t xml:space="preserve">  кол-во: 6; г. Белорецк, ул.Ленина, д.41; Кузнецов Д.Н. 89051808865;  кол-во: 25; г.Бирск, ул. Бурновская, д.10; Выдрин Ю.А. 89173483781;  кол-во: 42; г. Мелеуз, ул. Воровского, д.2; Киреева В.Р. 89371692391;  кол-во: 42; г. Стерлитамак, ул. Коммунисттическая, д.30; Секварова С.В. 89656487022;  кол-во: 13; г. Туймазы, ул. Гафурова, д.60; Николаичев А.П. 89018173670;  кол-во: 103; г. Уфа, ул. Каспийская, д.14; Мухаметшина З.Р. 89018173671</t>
  </si>
  <si>
    <t xml:space="preserve">  кол-во: 25; г.Бирск, ул. Бурновская, д.10; Выдрин Ю.А. 89173483781;  кол-во: 13; г. Туймазы, ул. Гафурова, д.60; Николаичев А.П. 89018173670</t>
  </si>
  <si>
    <t xml:space="preserve">  кол-во: 9; г. Белорецк, ул.Ленина, д.41; Кузнецов Д.Н. 89051808865;  кол-во: 9; г.Бирск, ул. Бурновская, д.10; Выдрин Ю.А. 89173483781;  кол-во: 42; г. Мелеуз, ул. Воровского, д.2; Киреева В.Р. 89371692391;  кол-во: 42; г. Стерлитамак, ул. Коммунисттическая, д.30; Секварова С.В. 89656487022;  кол-во: 4; г. Туймазы, ул. Гафурова, д.60; Николаичев А.П. 89018173670;  кол-во: 83; г. Уфа, ул. Каспийская, д.14; Мухаметшина З.Р. 89018173671</t>
  </si>
  <si>
    <t xml:space="preserve">  кол-во: 43; г.Бирск, ул. Бурновская, д.10; Выдрин Ю.А. 89173483781;  кол-во: 43; г. Стерлитамак, ул. Коммунистическая, д.30; Секварова С.В. 89656487022;  кол-во: 13; г. Туймазы, ул. Гафурова, д.60; Николаичев А.П. 89018173670;  кол-во: 169; г. Уфа, улл. Каспийская, д.14; Мухаметшина З.Р. 89018173671</t>
  </si>
  <si>
    <t xml:space="preserve">  кол-во: 17; г.Бирск, ул. Бурновская, д.10; Выдрин Ю.А. 89173483781;  кол-во: 43; г. Стерлитамак, ул. Коммунистическая, д.30; Секварова С.В. 89656487022;  кол-во: 191; г. Уфа, ул. Каспийская, д.14; Мухаметшина З.Р. 89018173671</t>
  </si>
  <si>
    <t xml:space="preserve">  кол-во:42; г. Стерлитамак, ул. Коммунистическая, д.30; Секварова С.В. 89656487022;  кол-во: 170; г. Уфа, ул. Каспийская, д.14; Мухаметшина З.Р. 89018173671</t>
  </si>
  <si>
    <t xml:space="preserve">  кол-во: 42; г. Стерлитамак, ул. Коммунистическая, д.30; Секварова С.В. 89656487022;  кол-во: 170; г. Уфа, ул. Каспийская, д.14; Мухаметшина З.Р. 89018173671</t>
  </si>
  <si>
    <t xml:space="preserve">  кол-во: 43; г. Стерлитамак, ул. Коммунистическая, д.30; Секварова С.В. 89656487022;  кол-во: 212; г. Уфа, ул. Каспийская, д.14; Мухаметшина З.Р. 89018173671</t>
  </si>
  <si>
    <t xml:space="preserve">  кол-во: 85; г. Стерлитамак, ул. Коммунистическая, д.30; Секварова С.В. 89656487022</t>
  </si>
  <si>
    <t xml:space="preserve">  кол-во: 85; г. Стерлитамак, ул. Коммунистическая, д.30; Секварова С.В. 89656487022;  кол-во: 85; г. Уфа, ул. Каспийская, д.14; Мухаметшина З.Р. 89018173671</t>
  </si>
  <si>
    <t xml:space="preserve">  кол-во: 85; г. Стерлитамак, ул. Коммунистическая, д.30; Секварова С.В. 89656487022;  кол-во: 127; г. Уфа, ул. Каспийская, д.14; Мухаметшина З.Р. 89018173671</t>
  </si>
  <si>
    <t xml:space="preserve">  кол-во: 8; г. Туймазы, ул. Гафурова, д.60; Николаичев А.П. 89018173670</t>
  </si>
  <si>
    <t xml:space="preserve">  кол-во: 42; г. Мелеуз, ул. Воровского, д.2; Киреева В.Р. 89371692391;  кол-во: 13; г. Уфа, ул. Каспийская, д.14; Мухаметшина З.Р. 89018173671</t>
  </si>
  <si>
    <t xml:space="preserve">  кол-во: 255; г. Стерлитамак, ул. Коммунистическая, д.30; Секварова С.В. 89656487022;  кол-во: 851; г. Уфа, ул. Каспийская, д.14; Мухаметшина З.Р. 89018173671</t>
  </si>
  <si>
    <t xml:space="preserve">  кол-во: 42; г. Стерлитамак, ул. Коммунистическая, д.30; Секварова С.В. 89656487022</t>
  </si>
  <si>
    <t xml:space="preserve">  кол-во: 42; г. Стерлитамак, ул. Коммунистическая, д.30; Секварова С.В. 89656487022;  кол-во: 38; г. Туймазы, ул. Гафурова, д.60; Николаичев А.П. 89018173670</t>
  </si>
  <si>
    <t xml:space="preserve">  кол-во: 2; г. Туймазы, ул. Гафурова, д.60; Николаичев А.П. 89018173670</t>
  </si>
  <si>
    <t xml:space="preserve">  кол-во: 140; г. Уфа, ул. Каспийская, д.14; Мухаметшина З.Р. 89018173671</t>
  </si>
  <si>
    <t xml:space="preserve">  кол-во: 53; г. Белорецк, ул.Ленина, д.41; Кузнецов Д.Н. 89051808865;  кол-во: 36; г.Бирск, ул. Бурновская, д.10; Выдрин Ю.А. 89173483781;  кол-во: 276; г. Стерлитамак, ул. Коммунистическая, д.30; Секварова С.В. 89656487022</t>
  </si>
  <si>
    <t xml:space="preserve">  кол-во: 3; г. Стерлитамак, ул. Коммунистическая, д.30; Секварова С.В. 89656487022</t>
  </si>
  <si>
    <t xml:space="preserve">  кол-во: 64; г. Уфа, ул. Каспийская, д.14; Мухаметшина З.Р. 89018173671</t>
  </si>
  <si>
    <t xml:space="preserve">  кол-во: 42; г. Уфа, ул. Каспийская, д.14; Мухаметшина З.Р. 89018173671</t>
  </si>
  <si>
    <t xml:space="preserve">  кол-во: 21; г. Уфа, ул. Каспийская, д.14; Мухаметшина З.Р. 89018173671</t>
  </si>
  <si>
    <t xml:space="preserve">  кол-во: 7; г. Белорецк, ул.Ленина, д.41; Кузнецов Д.Н. 89051808865;  кол-во: 2; г.Бирск, ул. Бурновская, д.10; Выдрин Ю.А. 89173483781;  кол-во: 8; г. Уфа, ул. Каспийская, д.14; Мухаметшина З.Р. 89018173671</t>
  </si>
  <si>
    <t xml:space="preserve">  кол-во: 85; г. Уфа, ул. Каспийская, д.14; Мухаметшина З.Р. 89018173671</t>
  </si>
  <si>
    <t xml:space="preserve">  кол-во: 14; г. Уфа, ул. Каспийская, д.14; Мухаметшина З.Р. 89018173671</t>
  </si>
  <si>
    <t>2 кв.: до 10 июня 2015 г.; 3 кв.: до 1 июля 2015 г.; 4 кв.: до 1 сентября 2015 г.</t>
  </si>
  <si>
    <t>Токтаев В. И. тел.: (347) 221-54-88 эл. почта: v.toktaev@bashtel.ru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</si>
  <si>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</si>
  <si>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</si>
  <si>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Приедельная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</si>
</sst>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0" xfId="0" applyNumberFormat="1"/>
    <xf numFmtId="0" fontId="3" fillId="0" borderId="2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left"/>
    </xf>
    <xf numFmtId="2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F66"/>
  <sheetViews>
    <sheetView tabSelected="1" zoomScaleNormal="100" workbookViewId="0">
      <selection activeCell="P7" sqref="P7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6.42578125" style="11" customWidth="1"/>
    <col min="6" max="6" width="28.7109375" customWidth="1"/>
    <col min="8" max="8" width="0" hidden="1" customWidth="1"/>
    <col min="9" max="9" width="0" style="33" hidden="1" customWidth="1"/>
    <col min="10" max="10" width="9.140625" style="11"/>
    <col min="12" max="12" width="9.140625" style="7"/>
    <col min="14" max="14" width="19.5703125" style="8" customWidth="1"/>
    <col min="15" max="15" width="16" style="8" customWidth="1"/>
    <col min="16" max="16" width="18.28515625" style="10" customWidth="1"/>
    <col min="17" max="17" width="18.7109375" customWidth="1"/>
    <col min="18" max="18" width="3.28515625" customWidth="1"/>
    <col min="28" max="31" width="9.140625" style="11"/>
  </cols>
  <sheetData>
    <row r="1" spans="1:32" x14ac:dyDescent="0.25">
      <c r="O1" s="8" t="s">
        <v>41</v>
      </c>
      <c r="Q1" s="20"/>
    </row>
    <row r="2" spans="1:32" x14ac:dyDescent="0.25">
      <c r="B2" s="56" t="s">
        <v>10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32" x14ac:dyDescent="0.25">
      <c r="B3" t="s">
        <v>23</v>
      </c>
      <c r="C3" s="11" t="s">
        <v>33</v>
      </c>
      <c r="D3" s="24"/>
      <c r="E3" s="24"/>
      <c r="F3" s="23" t="s">
        <v>40</v>
      </c>
      <c r="H3" s="23"/>
      <c r="Q3" s="20"/>
      <c r="R3" s="3"/>
    </row>
    <row r="4" spans="1:32" s="12" customFormat="1" x14ac:dyDescent="0.25">
      <c r="B4" s="57" t="s">
        <v>0</v>
      </c>
      <c r="C4" s="46" t="s">
        <v>28</v>
      </c>
      <c r="D4" s="57" t="s">
        <v>15</v>
      </c>
      <c r="E4" s="46" t="s">
        <v>29</v>
      </c>
      <c r="F4" s="57" t="s">
        <v>1</v>
      </c>
      <c r="G4" s="57" t="s">
        <v>14</v>
      </c>
      <c r="H4" s="59" t="s">
        <v>16</v>
      </c>
      <c r="I4" s="59"/>
      <c r="J4" s="59"/>
      <c r="K4" s="59"/>
      <c r="L4" s="59"/>
      <c r="M4" s="59"/>
      <c r="N4" s="62" t="s">
        <v>255</v>
      </c>
      <c r="O4" s="60" t="s">
        <v>256</v>
      </c>
      <c r="P4" s="58" t="s">
        <v>257</v>
      </c>
      <c r="Q4" s="57" t="s">
        <v>2</v>
      </c>
      <c r="R4" s="13"/>
    </row>
    <row r="5" spans="1:32" s="14" customFormat="1" ht="64.5" customHeight="1" x14ac:dyDescent="0.25">
      <c r="B5" s="57"/>
      <c r="C5" s="47"/>
      <c r="D5" s="57"/>
      <c r="E5" s="47"/>
      <c r="F5" s="57"/>
      <c r="G5" s="57"/>
      <c r="H5" s="9" t="s">
        <v>17</v>
      </c>
      <c r="I5" s="34" t="s">
        <v>18</v>
      </c>
      <c r="J5" s="9" t="s">
        <v>18</v>
      </c>
      <c r="K5" s="9" t="s">
        <v>19</v>
      </c>
      <c r="L5" s="9" t="s">
        <v>20</v>
      </c>
      <c r="M5" s="9" t="s">
        <v>21</v>
      </c>
      <c r="N5" s="63"/>
      <c r="O5" s="61"/>
      <c r="P5" s="58"/>
      <c r="Q5" s="57"/>
    </row>
    <row r="6" spans="1:32" s="12" customFormat="1" x14ac:dyDescent="0.25">
      <c r="B6" s="15">
        <v>1</v>
      </c>
      <c r="C6" s="26">
        <v>2</v>
      </c>
      <c r="D6" s="15">
        <v>3</v>
      </c>
      <c r="E6" s="27">
        <v>4</v>
      </c>
      <c r="F6" s="15">
        <v>5</v>
      </c>
      <c r="G6" s="15">
        <v>6</v>
      </c>
      <c r="H6" s="15">
        <v>7</v>
      </c>
      <c r="I6" s="35">
        <v>8</v>
      </c>
      <c r="J6" s="32">
        <v>7</v>
      </c>
      <c r="K6" s="15">
        <v>8</v>
      </c>
      <c r="L6" s="15">
        <v>9</v>
      </c>
      <c r="M6" s="15">
        <v>10</v>
      </c>
      <c r="N6" s="15">
        <v>11</v>
      </c>
      <c r="O6" s="15">
        <v>12</v>
      </c>
      <c r="P6" s="15">
        <v>13</v>
      </c>
      <c r="Q6" s="15">
        <v>14</v>
      </c>
    </row>
    <row r="7" spans="1:32" ht="105" x14ac:dyDescent="0.25">
      <c r="A7" s="11"/>
      <c r="B7" s="6">
        <f t="shared" ref="B7:B48" si="0">ROW()-6</f>
        <v>1</v>
      </c>
      <c r="C7" s="6" t="s">
        <v>42</v>
      </c>
      <c r="D7" s="1" t="s">
        <v>43</v>
      </c>
      <c r="E7" s="1"/>
      <c r="F7" s="1" t="s">
        <v>44</v>
      </c>
      <c r="G7" s="4" t="s">
        <v>45</v>
      </c>
      <c r="H7" s="25" t="s">
        <v>170</v>
      </c>
      <c r="I7" s="36">
        <v>0</v>
      </c>
      <c r="J7" s="25">
        <f>H7+I7</f>
        <v>21</v>
      </c>
      <c r="K7" s="25">
        <v>0</v>
      </c>
      <c r="L7" s="25">
        <v>0</v>
      </c>
      <c r="M7" s="25">
        <f>J7+K7+L7</f>
        <v>21</v>
      </c>
      <c r="N7" s="5">
        <v>14.71</v>
      </c>
      <c r="O7" s="5">
        <f t="shared" ref="O7:O27" si="1">M7*N7</f>
        <v>308.91000000000003</v>
      </c>
      <c r="P7" s="40">
        <f>O7*1.18</f>
        <v>364.5138</v>
      </c>
      <c r="Q7" s="1" t="s">
        <v>217</v>
      </c>
      <c r="R7" s="11"/>
      <c r="S7" s="11"/>
      <c r="T7" s="11"/>
      <c r="U7" s="11"/>
      <c r="V7" s="11"/>
      <c r="W7" s="11"/>
      <c r="X7" s="11"/>
      <c r="Y7" s="11"/>
      <c r="Z7" s="11"/>
      <c r="AA7" s="11"/>
      <c r="AF7" s="11"/>
    </row>
    <row r="8" spans="1:32" ht="150" x14ac:dyDescent="0.25">
      <c r="A8" s="11"/>
      <c r="B8" s="6">
        <f t="shared" si="0"/>
        <v>2</v>
      </c>
      <c r="C8" s="6" t="s">
        <v>46</v>
      </c>
      <c r="D8" s="1" t="s">
        <v>47</v>
      </c>
      <c r="E8" s="1"/>
      <c r="F8" s="1" t="s">
        <v>48</v>
      </c>
      <c r="G8" s="4" t="s">
        <v>45</v>
      </c>
      <c r="H8" s="25" t="s">
        <v>171</v>
      </c>
      <c r="I8" s="36" t="s">
        <v>172</v>
      </c>
      <c r="J8" s="25">
        <f>H8+I8</f>
        <v>34</v>
      </c>
      <c r="K8" s="25" t="s">
        <v>173</v>
      </c>
      <c r="L8" s="25" t="s">
        <v>172</v>
      </c>
      <c r="M8" s="25">
        <f t="shared" ref="M8:M48" si="2">J8+K8+L8</f>
        <v>52</v>
      </c>
      <c r="N8" s="5">
        <v>52.05</v>
      </c>
      <c r="O8" s="5">
        <f t="shared" si="1"/>
        <v>2706.6</v>
      </c>
      <c r="P8" s="40">
        <f t="shared" ref="P8:P48" si="3">O8*1.18</f>
        <v>3193.7879999999996</v>
      </c>
      <c r="Q8" s="1" t="s">
        <v>218</v>
      </c>
      <c r="R8" s="11"/>
      <c r="S8" s="11"/>
      <c r="T8" s="11"/>
      <c r="U8" s="11"/>
      <c r="V8" s="11"/>
      <c r="W8" s="11"/>
      <c r="X8" s="11"/>
      <c r="Y8" s="11"/>
      <c r="Z8" s="11"/>
      <c r="AA8" s="11"/>
      <c r="AF8" s="11"/>
    </row>
    <row r="9" spans="1:32" s="11" customFormat="1" ht="225" x14ac:dyDescent="0.25">
      <c r="B9" s="6">
        <f t="shared" si="0"/>
        <v>3</v>
      </c>
      <c r="C9" s="6" t="s">
        <v>49</v>
      </c>
      <c r="D9" s="1" t="s">
        <v>50</v>
      </c>
      <c r="E9" s="1"/>
      <c r="F9" s="1" t="s">
        <v>168</v>
      </c>
      <c r="G9" s="4" t="s">
        <v>45</v>
      </c>
      <c r="H9" s="25">
        <v>0</v>
      </c>
      <c r="I9" s="36" t="s">
        <v>174</v>
      </c>
      <c r="J9" s="25">
        <f t="shared" ref="J9:J48" si="4">H9+I9</f>
        <v>63</v>
      </c>
      <c r="K9" s="25" t="s">
        <v>175</v>
      </c>
      <c r="L9" s="25">
        <v>0</v>
      </c>
      <c r="M9" s="25">
        <f t="shared" si="2"/>
        <v>127</v>
      </c>
      <c r="N9" s="5">
        <v>2.5099999999999998</v>
      </c>
      <c r="O9" s="5">
        <f t="shared" si="1"/>
        <v>318.77</v>
      </c>
      <c r="P9" s="40">
        <f t="shared" si="3"/>
        <v>376.14859999999993</v>
      </c>
      <c r="Q9" s="1" t="s">
        <v>219</v>
      </c>
    </row>
    <row r="10" spans="1:32" s="11" customFormat="1" ht="75" x14ac:dyDescent="0.25">
      <c r="B10" s="6">
        <f t="shared" si="0"/>
        <v>4</v>
      </c>
      <c r="C10" s="6" t="s">
        <v>51</v>
      </c>
      <c r="D10" s="1" t="s">
        <v>52</v>
      </c>
      <c r="E10" s="1"/>
      <c r="F10" s="1" t="s">
        <v>53</v>
      </c>
      <c r="G10" s="4" t="s">
        <v>45</v>
      </c>
      <c r="H10" s="25">
        <v>0</v>
      </c>
      <c r="I10" s="36">
        <v>4</v>
      </c>
      <c r="J10" s="25">
        <f t="shared" si="4"/>
        <v>4</v>
      </c>
      <c r="K10" s="25">
        <v>0</v>
      </c>
      <c r="L10" s="25">
        <v>0</v>
      </c>
      <c r="M10" s="25">
        <f t="shared" si="2"/>
        <v>4</v>
      </c>
      <c r="N10" s="5">
        <v>5823.91</v>
      </c>
      <c r="O10" s="5">
        <f t="shared" si="1"/>
        <v>23295.64</v>
      </c>
      <c r="P10" s="40">
        <f t="shared" si="3"/>
        <v>27488.855199999998</v>
      </c>
      <c r="Q10" s="1" t="s">
        <v>54</v>
      </c>
    </row>
    <row r="11" spans="1:32" ht="195" x14ac:dyDescent="0.25">
      <c r="A11" s="11"/>
      <c r="B11" s="6">
        <f t="shared" si="0"/>
        <v>5</v>
      </c>
      <c r="C11" s="6" t="s">
        <v>55</v>
      </c>
      <c r="D11" s="1" t="s">
        <v>56</v>
      </c>
      <c r="E11" s="1"/>
      <c r="F11" s="1" t="s">
        <v>57</v>
      </c>
      <c r="G11" s="4" t="s">
        <v>45</v>
      </c>
      <c r="H11" s="25" t="s">
        <v>176</v>
      </c>
      <c r="I11" s="36" t="s">
        <v>177</v>
      </c>
      <c r="J11" s="25">
        <f t="shared" si="4"/>
        <v>90</v>
      </c>
      <c r="K11" s="25" t="s">
        <v>173</v>
      </c>
      <c r="L11" s="25">
        <v>0</v>
      </c>
      <c r="M11" s="25">
        <f t="shared" si="2"/>
        <v>102</v>
      </c>
      <c r="N11" s="5">
        <v>53.53</v>
      </c>
      <c r="O11" s="5">
        <f t="shared" si="1"/>
        <v>5460.06</v>
      </c>
      <c r="P11" s="40">
        <f t="shared" si="3"/>
        <v>6442.8707999999997</v>
      </c>
      <c r="Q11" s="1" t="s">
        <v>220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  <c r="AF11" s="11"/>
    </row>
    <row r="12" spans="1:32" ht="210" x14ac:dyDescent="0.25">
      <c r="A12" s="11"/>
      <c r="B12" s="6">
        <f t="shared" si="0"/>
        <v>6</v>
      </c>
      <c r="C12" s="6" t="s">
        <v>58</v>
      </c>
      <c r="D12" s="1" t="s">
        <v>59</v>
      </c>
      <c r="E12" s="1"/>
      <c r="F12" s="1" t="s">
        <v>60</v>
      </c>
      <c r="G12" s="4" t="s">
        <v>45</v>
      </c>
      <c r="H12" s="25" t="s">
        <v>178</v>
      </c>
      <c r="I12" s="36" t="s">
        <v>178</v>
      </c>
      <c r="J12" s="25">
        <f t="shared" si="4"/>
        <v>40</v>
      </c>
      <c r="K12" s="25" t="s">
        <v>178</v>
      </c>
      <c r="L12" s="25" t="s">
        <v>179</v>
      </c>
      <c r="M12" s="25">
        <f t="shared" si="2"/>
        <v>68</v>
      </c>
      <c r="N12" s="5">
        <v>53.53</v>
      </c>
      <c r="O12" s="5">
        <f t="shared" si="1"/>
        <v>3640.04</v>
      </c>
      <c r="P12" s="40">
        <f t="shared" si="3"/>
        <v>4295.2471999999998</v>
      </c>
      <c r="Q12" s="1" t="s">
        <v>221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  <c r="AF12" s="11"/>
    </row>
    <row r="13" spans="1:32" ht="75" x14ac:dyDescent="0.25">
      <c r="A13" s="11"/>
      <c r="B13" s="6">
        <f t="shared" si="0"/>
        <v>7</v>
      </c>
      <c r="C13" s="6" t="s">
        <v>61</v>
      </c>
      <c r="D13" s="1" t="s">
        <v>62</v>
      </c>
      <c r="E13" s="1"/>
      <c r="F13" s="1" t="s">
        <v>63</v>
      </c>
      <c r="G13" s="4" t="s">
        <v>45</v>
      </c>
      <c r="H13" s="25" t="s">
        <v>180</v>
      </c>
      <c r="I13" s="36">
        <v>0</v>
      </c>
      <c r="J13" s="25">
        <f t="shared" si="4"/>
        <v>4</v>
      </c>
      <c r="K13" s="25">
        <v>0</v>
      </c>
      <c r="L13" s="25">
        <v>0</v>
      </c>
      <c r="M13" s="25">
        <f t="shared" si="2"/>
        <v>4</v>
      </c>
      <c r="N13" s="5">
        <v>53.53</v>
      </c>
      <c r="O13" s="5">
        <f t="shared" si="1"/>
        <v>214.12</v>
      </c>
      <c r="P13" s="40">
        <f t="shared" si="3"/>
        <v>252.66159999999999</v>
      </c>
      <c r="Q13" s="1" t="s">
        <v>222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F13" s="11"/>
    </row>
    <row r="14" spans="1:32" ht="135" x14ac:dyDescent="0.25">
      <c r="A14" s="11"/>
      <c r="B14" s="6">
        <f t="shared" si="0"/>
        <v>8</v>
      </c>
      <c r="C14" s="6" t="s">
        <v>64</v>
      </c>
      <c r="D14" s="1" t="s">
        <v>65</v>
      </c>
      <c r="E14" s="1"/>
      <c r="F14" s="1" t="s">
        <v>66</v>
      </c>
      <c r="G14" s="4" t="s">
        <v>45</v>
      </c>
      <c r="H14" s="25" t="s">
        <v>172</v>
      </c>
      <c r="I14" s="36" t="s">
        <v>182</v>
      </c>
      <c r="J14" s="25">
        <f t="shared" si="4"/>
        <v>9</v>
      </c>
      <c r="K14" s="25">
        <v>0</v>
      </c>
      <c r="L14" s="25">
        <v>0</v>
      </c>
      <c r="M14" s="25">
        <f t="shared" si="2"/>
        <v>9</v>
      </c>
      <c r="N14" s="5">
        <v>53.53</v>
      </c>
      <c r="O14" s="5">
        <f t="shared" si="1"/>
        <v>481.77</v>
      </c>
      <c r="P14" s="40">
        <f t="shared" si="3"/>
        <v>568.48859999999991</v>
      </c>
      <c r="Q14" s="1" t="s">
        <v>223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  <c r="AF14" s="11"/>
    </row>
    <row r="15" spans="1:32" ht="180" x14ac:dyDescent="0.25">
      <c r="A15" s="11"/>
      <c r="B15" s="6">
        <f t="shared" si="0"/>
        <v>9</v>
      </c>
      <c r="C15" s="6" t="s">
        <v>67</v>
      </c>
      <c r="D15" s="1" t="s">
        <v>68</v>
      </c>
      <c r="E15" s="1"/>
      <c r="F15" s="1" t="s">
        <v>69</v>
      </c>
      <c r="G15" s="4" t="s">
        <v>45</v>
      </c>
      <c r="H15" s="25" t="s">
        <v>180</v>
      </c>
      <c r="I15" s="36" t="s">
        <v>183</v>
      </c>
      <c r="J15" s="25">
        <f t="shared" si="4"/>
        <v>9</v>
      </c>
      <c r="K15" s="25" t="s">
        <v>182</v>
      </c>
      <c r="L15" s="25">
        <v>0</v>
      </c>
      <c r="M15" s="25">
        <f t="shared" si="2"/>
        <v>12</v>
      </c>
      <c r="N15" s="5">
        <v>56.47</v>
      </c>
      <c r="O15" s="5">
        <f t="shared" si="1"/>
        <v>677.64</v>
      </c>
      <c r="P15" s="40">
        <f t="shared" si="3"/>
        <v>799.61519999999996</v>
      </c>
      <c r="Q15" s="1" t="s">
        <v>224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  <c r="AF15" s="11"/>
    </row>
    <row r="16" spans="1:32" s="11" customFormat="1" ht="120" x14ac:dyDescent="0.25">
      <c r="B16" s="6">
        <f t="shared" si="0"/>
        <v>10</v>
      </c>
      <c r="C16" s="6" t="s">
        <v>70</v>
      </c>
      <c r="D16" s="1" t="s">
        <v>71</v>
      </c>
      <c r="E16" s="1"/>
      <c r="F16" s="1" t="s">
        <v>72</v>
      </c>
      <c r="G16" s="4" t="s">
        <v>45</v>
      </c>
      <c r="H16" s="25" t="s">
        <v>173</v>
      </c>
      <c r="I16" s="36" t="s">
        <v>182</v>
      </c>
      <c r="J16" s="25">
        <f t="shared" si="4"/>
        <v>15</v>
      </c>
      <c r="K16" s="25">
        <v>0</v>
      </c>
      <c r="L16" s="25">
        <v>0</v>
      </c>
      <c r="M16" s="25">
        <f t="shared" si="2"/>
        <v>15</v>
      </c>
      <c r="N16" s="5">
        <v>80.25</v>
      </c>
      <c r="O16" s="5">
        <f t="shared" si="1"/>
        <v>1203.75</v>
      </c>
      <c r="P16" s="40">
        <f t="shared" si="3"/>
        <v>1420.425</v>
      </c>
      <c r="Q16" s="1" t="s">
        <v>225</v>
      </c>
    </row>
    <row r="17" spans="1:32" s="11" customFormat="1" ht="135" x14ac:dyDescent="0.25">
      <c r="B17" s="6">
        <f t="shared" si="0"/>
        <v>11</v>
      </c>
      <c r="C17" s="6" t="s">
        <v>73</v>
      </c>
      <c r="D17" s="1" t="s">
        <v>74</v>
      </c>
      <c r="E17" s="1"/>
      <c r="F17" s="1" t="s">
        <v>75</v>
      </c>
      <c r="G17" s="4" t="s">
        <v>45</v>
      </c>
      <c r="H17" s="25" t="s">
        <v>177</v>
      </c>
      <c r="I17" s="36" t="s">
        <v>171</v>
      </c>
      <c r="J17" s="25">
        <f t="shared" si="4"/>
        <v>47</v>
      </c>
      <c r="K17" s="25">
        <v>0</v>
      </c>
      <c r="L17" s="25">
        <v>0</v>
      </c>
      <c r="M17" s="25">
        <f t="shared" si="2"/>
        <v>47</v>
      </c>
      <c r="N17" s="5">
        <v>95.57</v>
      </c>
      <c r="O17" s="5">
        <f t="shared" si="1"/>
        <v>4491.79</v>
      </c>
      <c r="P17" s="40">
        <f t="shared" si="3"/>
        <v>5300.3121999999994</v>
      </c>
      <c r="Q17" s="1" t="s">
        <v>226</v>
      </c>
    </row>
    <row r="18" spans="1:32" ht="405" x14ac:dyDescent="0.25">
      <c r="A18" s="11"/>
      <c r="B18" s="6">
        <f t="shared" si="0"/>
        <v>12</v>
      </c>
      <c r="C18" s="6" t="s">
        <v>76</v>
      </c>
      <c r="D18" s="1" t="s">
        <v>77</v>
      </c>
      <c r="E18" s="1"/>
      <c r="F18" s="1" t="s">
        <v>78</v>
      </c>
      <c r="G18" s="4" t="s">
        <v>45</v>
      </c>
      <c r="H18" s="25" t="s">
        <v>185</v>
      </c>
      <c r="I18" s="36" t="s">
        <v>186</v>
      </c>
      <c r="J18" s="25">
        <f t="shared" si="4"/>
        <v>181</v>
      </c>
      <c r="K18" s="25" t="s">
        <v>187</v>
      </c>
      <c r="L18" s="25" t="s">
        <v>188</v>
      </c>
      <c r="M18" s="25">
        <f t="shared" si="2"/>
        <v>231</v>
      </c>
      <c r="N18" s="5">
        <v>95.57</v>
      </c>
      <c r="O18" s="5">
        <f t="shared" si="1"/>
        <v>22076.67</v>
      </c>
      <c r="P18" s="40">
        <f t="shared" si="3"/>
        <v>26050.470599999997</v>
      </c>
      <c r="Q18" s="1" t="s">
        <v>227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F18" s="11"/>
    </row>
    <row r="19" spans="1:32" ht="135" x14ac:dyDescent="0.25">
      <c r="A19" s="11"/>
      <c r="B19" s="6">
        <f t="shared" si="0"/>
        <v>13</v>
      </c>
      <c r="C19" s="6" t="s">
        <v>79</v>
      </c>
      <c r="D19" s="1" t="s">
        <v>80</v>
      </c>
      <c r="E19" s="1"/>
      <c r="F19" s="1" t="s">
        <v>81</v>
      </c>
      <c r="G19" s="4" t="s">
        <v>45</v>
      </c>
      <c r="H19" s="25" t="s">
        <v>173</v>
      </c>
      <c r="I19" s="36" t="s">
        <v>189</v>
      </c>
      <c r="J19" s="25">
        <f t="shared" si="4"/>
        <v>38</v>
      </c>
      <c r="K19" s="25">
        <v>0</v>
      </c>
      <c r="L19" s="25">
        <v>0</v>
      </c>
      <c r="M19" s="25">
        <f t="shared" si="2"/>
        <v>38</v>
      </c>
      <c r="N19" s="5">
        <v>95.57</v>
      </c>
      <c r="O19" s="5">
        <f t="shared" si="1"/>
        <v>3631.66</v>
      </c>
      <c r="P19" s="40">
        <f t="shared" si="3"/>
        <v>4285.3588</v>
      </c>
      <c r="Q19" s="1" t="s">
        <v>228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  <c r="AF19" s="11"/>
    </row>
    <row r="20" spans="1:32" s="11" customFormat="1" ht="405" x14ac:dyDescent="0.25">
      <c r="B20" s="6">
        <f t="shared" si="0"/>
        <v>14</v>
      </c>
      <c r="C20" s="6" t="s">
        <v>82</v>
      </c>
      <c r="D20" s="1" t="s">
        <v>83</v>
      </c>
      <c r="E20" s="1"/>
      <c r="F20" s="1" t="s">
        <v>84</v>
      </c>
      <c r="G20" s="4" t="s">
        <v>45</v>
      </c>
      <c r="H20" s="25" t="s">
        <v>190</v>
      </c>
      <c r="I20" s="36" t="s">
        <v>191</v>
      </c>
      <c r="J20" s="25">
        <f t="shared" si="4"/>
        <v>131</v>
      </c>
      <c r="K20" s="25" t="s">
        <v>192</v>
      </c>
      <c r="L20" s="25" t="s">
        <v>181</v>
      </c>
      <c r="M20" s="25">
        <f t="shared" si="2"/>
        <v>189</v>
      </c>
      <c r="N20" s="5">
        <v>95.57</v>
      </c>
      <c r="O20" s="5">
        <f t="shared" si="1"/>
        <v>18062.73</v>
      </c>
      <c r="P20" s="40">
        <f t="shared" si="3"/>
        <v>21314.021399999998</v>
      </c>
      <c r="Q20" s="1" t="s">
        <v>229</v>
      </c>
    </row>
    <row r="21" spans="1:32" ht="285" x14ac:dyDescent="0.25">
      <c r="A21" s="11"/>
      <c r="B21" s="6">
        <f t="shared" si="0"/>
        <v>15</v>
      </c>
      <c r="C21" s="6" t="s">
        <v>85</v>
      </c>
      <c r="D21" s="1" t="s">
        <v>86</v>
      </c>
      <c r="E21" s="1"/>
      <c r="F21" s="1" t="s">
        <v>87</v>
      </c>
      <c r="G21" s="4" t="s">
        <v>45</v>
      </c>
      <c r="H21" s="25" t="s">
        <v>175</v>
      </c>
      <c r="I21" s="36" t="s">
        <v>193</v>
      </c>
      <c r="J21" s="25">
        <f t="shared" si="4"/>
        <v>203</v>
      </c>
      <c r="K21" s="25" t="s">
        <v>194</v>
      </c>
      <c r="L21" s="25" t="s">
        <v>195</v>
      </c>
      <c r="M21" s="25">
        <f t="shared" si="2"/>
        <v>268</v>
      </c>
      <c r="N21" s="5">
        <v>95.57</v>
      </c>
      <c r="O21" s="5">
        <f t="shared" si="1"/>
        <v>25612.76</v>
      </c>
      <c r="P21" s="40">
        <f t="shared" si="3"/>
        <v>30223.056799999995</v>
      </c>
      <c r="Q21" s="1" t="s">
        <v>230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  <c r="AF21" s="11"/>
    </row>
    <row r="22" spans="1:32" s="11" customFormat="1" ht="225" x14ac:dyDescent="0.25">
      <c r="B22" s="6">
        <f t="shared" si="0"/>
        <v>16</v>
      </c>
      <c r="C22" s="6" t="s">
        <v>88</v>
      </c>
      <c r="D22" s="1" t="s">
        <v>89</v>
      </c>
      <c r="E22" s="1"/>
      <c r="F22" s="1" t="s">
        <v>90</v>
      </c>
      <c r="G22" s="4" t="s">
        <v>45</v>
      </c>
      <c r="H22" s="25" t="s">
        <v>196</v>
      </c>
      <c r="I22" s="36" t="s">
        <v>198</v>
      </c>
      <c r="J22" s="25">
        <f t="shared" si="4"/>
        <v>170</v>
      </c>
      <c r="K22" s="25" t="s">
        <v>197</v>
      </c>
      <c r="L22" s="25" t="s">
        <v>195</v>
      </c>
      <c r="M22" s="25">
        <f t="shared" si="2"/>
        <v>251</v>
      </c>
      <c r="N22" s="5">
        <v>95.57</v>
      </c>
      <c r="O22" s="5">
        <f t="shared" si="1"/>
        <v>23988.07</v>
      </c>
      <c r="P22" s="40">
        <f t="shared" si="3"/>
        <v>28305.922599999998</v>
      </c>
      <c r="Q22" s="1" t="s">
        <v>231</v>
      </c>
    </row>
    <row r="23" spans="1:32" ht="150" x14ac:dyDescent="0.25">
      <c r="A23" s="11"/>
      <c r="B23" s="6">
        <f t="shared" si="0"/>
        <v>17</v>
      </c>
      <c r="C23" s="6" t="s">
        <v>91</v>
      </c>
      <c r="D23" s="1" t="s">
        <v>92</v>
      </c>
      <c r="E23" s="1"/>
      <c r="F23" s="1" t="s">
        <v>93</v>
      </c>
      <c r="G23" s="4" t="s">
        <v>45</v>
      </c>
      <c r="H23" s="25" t="s">
        <v>199</v>
      </c>
      <c r="I23" s="36" t="s">
        <v>200</v>
      </c>
      <c r="J23" s="25">
        <f t="shared" si="4"/>
        <v>122</v>
      </c>
      <c r="K23" s="25" t="s">
        <v>200</v>
      </c>
      <c r="L23" s="25" t="s">
        <v>188</v>
      </c>
      <c r="M23" s="25">
        <f t="shared" si="2"/>
        <v>212</v>
      </c>
      <c r="N23" s="5">
        <v>206.45</v>
      </c>
      <c r="O23" s="5">
        <f t="shared" si="1"/>
        <v>43767.399999999994</v>
      </c>
      <c r="P23" s="40">
        <f t="shared" si="3"/>
        <v>51645.531999999992</v>
      </c>
      <c r="Q23" s="1" t="s">
        <v>232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  <c r="AF23" s="11"/>
    </row>
    <row r="24" spans="1:32" ht="150" x14ac:dyDescent="0.25">
      <c r="A24" s="11"/>
      <c r="B24" s="6">
        <f t="shared" si="0"/>
        <v>18</v>
      </c>
      <c r="C24" s="6" t="s">
        <v>94</v>
      </c>
      <c r="D24" s="1" t="s">
        <v>95</v>
      </c>
      <c r="E24" s="1"/>
      <c r="F24" s="1" t="s">
        <v>96</v>
      </c>
      <c r="G24" s="4" t="s">
        <v>45</v>
      </c>
      <c r="H24" s="25" t="s">
        <v>199</v>
      </c>
      <c r="I24" s="36" t="s">
        <v>200</v>
      </c>
      <c r="J24" s="25">
        <f t="shared" si="4"/>
        <v>122</v>
      </c>
      <c r="K24" s="25" t="s">
        <v>200</v>
      </c>
      <c r="L24" s="25" t="s">
        <v>188</v>
      </c>
      <c r="M24" s="25">
        <f t="shared" si="2"/>
        <v>212</v>
      </c>
      <c r="N24" s="5">
        <v>206.45</v>
      </c>
      <c r="O24" s="5">
        <f t="shared" si="1"/>
        <v>43767.399999999994</v>
      </c>
      <c r="P24" s="40">
        <f t="shared" si="3"/>
        <v>51645.531999999992</v>
      </c>
      <c r="Q24" s="1" t="s">
        <v>233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F24" s="11"/>
    </row>
    <row r="25" spans="1:32" ht="150" x14ac:dyDescent="0.25">
      <c r="A25" s="11"/>
      <c r="B25" s="6">
        <f t="shared" si="0"/>
        <v>19</v>
      </c>
      <c r="C25" s="6" t="s">
        <v>97</v>
      </c>
      <c r="D25" s="1" t="s">
        <v>98</v>
      </c>
      <c r="E25" s="1"/>
      <c r="F25" s="1" t="s">
        <v>99</v>
      </c>
      <c r="G25" s="4" t="s">
        <v>45</v>
      </c>
      <c r="H25" s="25" t="s">
        <v>201</v>
      </c>
      <c r="I25" s="36" t="s">
        <v>202</v>
      </c>
      <c r="J25" s="25">
        <f t="shared" si="4"/>
        <v>151</v>
      </c>
      <c r="K25" s="25" t="s">
        <v>202</v>
      </c>
      <c r="L25" s="25" t="s">
        <v>180</v>
      </c>
      <c r="M25" s="25">
        <f t="shared" si="2"/>
        <v>255</v>
      </c>
      <c r="N25" s="5">
        <v>206.45</v>
      </c>
      <c r="O25" s="5">
        <f t="shared" si="1"/>
        <v>52644.75</v>
      </c>
      <c r="P25" s="40">
        <f t="shared" si="3"/>
        <v>62120.805</v>
      </c>
      <c r="Q25" s="1" t="s">
        <v>234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F25" s="11"/>
    </row>
    <row r="26" spans="1:32" ht="75" x14ac:dyDescent="0.25">
      <c r="A26" s="11"/>
      <c r="B26" s="6">
        <f t="shared" si="0"/>
        <v>20</v>
      </c>
      <c r="C26" s="6" t="s">
        <v>100</v>
      </c>
      <c r="D26" s="1" t="s">
        <v>101</v>
      </c>
      <c r="E26" s="1"/>
      <c r="F26" s="1" t="s">
        <v>102</v>
      </c>
      <c r="G26" s="4" t="s">
        <v>45</v>
      </c>
      <c r="H26" s="25" t="s">
        <v>203</v>
      </c>
      <c r="I26" s="36" t="s">
        <v>170</v>
      </c>
      <c r="J26" s="25">
        <f t="shared" si="4"/>
        <v>43</v>
      </c>
      <c r="K26" s="25" t="s">
        <v>170</v>
      </c>
      <c r="L26" s="25" t="s">
        <v>170</v>
      </c>
      <c r="M26" s="25">
        <f t="shared" si="2"/>
        <v>85</v>
      </c>
      <c r="N26" s="5">
        <v>252.3</v>
      </c>
      <c r="O26" s="5">
        <f t="shared" si="1"/>
        <v>21445.5</v>
      </c>
      <c r="P26" s="40">
        <f t="shared" si="3"/>
        <v>25305.69</v>
      </c>
      <c r="Q26" s="1" t="s">
        <v>235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  <c r="AF26" s="11"/>
    </row>
    <row r="27" spans="1:32" ht="150" x14ac:dyDescent="0.25">
      <c r="A27" s="11"/>
      <c r="B27" s="6">
        <f t="shared" si="0"/>
        <v>21</v>
      </c>
      <c r="C27" s="6" t="s">
        <v>103</v>
      </c>
      <c r="D27" s="1" t="s">
        <v>104</v>
      </c>
      <c r="E27" s="1"/>
      <c r="F27" s="1" t="s">
        <v>105</v>
      </c>
      <c r="G27" s="4" t="s">
        <v>45</v>
      </c>
      <c r="H27" s="25" t="s">
        <v>199</v>
      </c>
      <c r="I27" s="36" t="s">
        <v>199</v>
      </c>
      <c r="J27" s="25">
        <f t="shared" si="4"/>
        <v>84</v>
      </c>
      <c r="K27" s="25" t="s">
        <v>174</v>
      </c>
      <c r="L27" s="25" t="s">
        <v>204</v>
      </c>
      <c r="M27" s="25">
        <f t="shared" si="2"/>
        <v>170</v>
      </c>
      <c r="N27" s="5">
        <v>252.3</v>
      </c>
      <c r="O27" s="5">
        <f t="shared" si="1"/>
        <v>42891</v>
      </c>
      <c r="P27" s="40">
        <f t="shared" si="3"/>
        <v>50611.38</v>
      </c>
      <c r="Q27" s="1" t="s">
        <v>236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  <c r="AF27" s="11"/>
    </row>
    <row r="28" spans="1:32" ht="150" x14ac:dyDescent="0.25">
      <c r="A28" s="11"/>
      <c r="B28" s="6">
        <f t="shared" si="0"/>
        <v>22</v>
      </c>
      <c r="C28" s="6" t="s">
        <v>106</v>
      </c>
      <c r="D28" s="1" t="s">
        <v>107</v>
      </c>
      <c r="E28" s="1"/>
      <c r="F28" s="1" t="s">
        <v>108</v>
      </c>
      <c r="G28" s="4" t="s">
        <v>45</v>
      </c>
      <c r="H28" s="25" t="s">
        <v>184</v>
      </c>
      <c r="I28" s="36" t="s">
        <v>205</v>
      </c>
      <c r="J28" s="25">
        <f t="shared" si="4"/>
        <v>119</v>
      </c>
      <c r="K28" s="25" t="s">
        <v>205</v>
      </c>
      <c r="L28" s="25" t="s">
        <v>170</v>
      </c>
      <c r="M28" s="25">
        <f t="shared" si="2"/>
        <v>212</v>
      </c>
      <c r="N28" s="5">
        <v>252.3</v>
      </c>
      <c r="O28" s="5">
        <f t="shared" ref="O28:O48" si="5">M28*N28</f>
        <v>53487.600000000006</v>
      </c>
      <c r="P28" s="40">
        <f t="shared" si="3"/>
        <v>63115.368000000002</v>
      </c>
      <c r="Q28" s="1" t="s">
        <v>237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F28" s="11"/>
    </row>
    <row r="29" spans="1:32" ht="75" x14ac:dyDescent="0.25">
      <c r="A29" s="11"/>
      <c r="B29" s="6">
        <f t="shared" si="0"/>
        <v>23</v>
      </c>
      <c r="C29" s="6" t="s">
        <v>109</v>
      </c>
      <c r="D29" s="1" t="s">
        <v>110</v>
      </c>
      <c r="E29" s="1"/>
      <c r="F29" s="1" t="s">
        <v>111</v>
      </c>
      <c r="G29" s="4" t="s">
        <v>45</v>
      </c>
      <c r="H29" s="25" t="s">
        <v>179</v>
      </c>
      <c r="I29" s="36">
        <v>0</v>
      </c>
      <c r="J29" s="25">
        <f t="shared" si="4"/>
        <v>8</v>
      </c>
      <c r="K29" s="25">
        <v>0</v>
      </c>
      <c r="L29" s="25">
        <v>0</v>
      </c>
      <c r="M29" s="25">
        <f t="shared" si="2"/>
        <v>8</v>
      </c>
      <c r="N29" s="5">
        <v>61.15</v>
      </c>
      <c r="O29" s="5">
        <f t="shared" si="5"/>
        <v>489.2</v>
      </c>
      <c r="P29" s="40">
        <f t="shared" si="3"/>
        <v>577.25599999999997</v>
      </c>
      <c r="Q29" s="1" t="s">
        <v>238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F29" s="11"/>
    </row>
    <row r="30" spans="1:32" ht="135" x14ac:dyDescent="0.25">
      <c r="A30" s="11"/>
      <c r="B30" s="6">
        <f t="shared" si="0"/>
        <v>24</v>
      </c>
      <c r="C30" s="6" t="s">
        <v>112</v>
      </c>
      <c r="D30" s="1" t="s">
        <v>113</v>
      </c>
      <c r="E30" s="1"/>
      <c r="F30" s="1" t="s">
        <v>114</v>
      </c>
      <c r="G30" s="4" t="s">
        <v>45</v>
      </c>
      <c r="H30" s="25" t="s">
        <v>199</v>
      </c>
      <c r="I30" s="36" t="s">
        <v>206</v>
      </c>
      <c r="J30" s="25">
        <f t="shared" si="4"/>
        <v>49</v>
      </c>
      <c r="K30" s="25" t="s">
        <v>172</v>
      </c>
      <c r="L30" s="25">
        <v>0</v>
      </c>
      <c r="M30" s="25">
        <f t="shared" si="2"/>
        <v>55</v>
      </c>
      <c r="N30" s="5">
        <v>95.57</v>
      </c>
      <c r="O30" s="5">
        <f t="shared" si="5"/>
        <v>5256.3499999999995</v>
      </c>
      <c r="P30" s="40">
        <f t="shared" si="3"/>
        <v>6202.4929999999995</v>
      </c>
      <c r="Q30" s="1" t="s">
        <v>239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F30" s="11"/>
    </row>
    <row r="31" spans="1:32" ht="150" x14ac:dyDescent="0.25">
      <c r="A31" s="11"/>
      <c r="B31" s="6">
        <f t="shared" si="0"/>
        <v>25</v>
      </c>
      <c r="C31" s="6" t="s">
        <v>115</v>
      </c>
      <c r="D31" s="1" t="s">
        <v>116</v>
      </c>
      <c r="E31" s="1"/>
      <c r="F31" s="1" t="s">
        <v>117</v>
      </c>
      <c r="G31" s="4" t="s">
        <v>45</v>
      </c>
      <c r="H31" s="25" t="s">
        <v>207</v>
      </c>
      <c r="I31" s="36" t="s">
        <v>208</v>
      </c>
      <c r="J31" s="25">
        <f t="shared" si="4"/>
        <v>607</v>
      </c>
      <c r="K31" s="25" t="s">
        <v>208</v>
      </c>
      <c r="L31" s="25" t="s">
        <v>209</v>
      </c>
      <c r="M31" s="25">
        <f t="shared" si="2"/>
        <v>1106</v>
      </c>
      <c r="N31" s="5">
        <v>19.11</v>
      </c>
      <c r="O31" s="5">
        <f t="shared" si="5"/>
        <v>21135.66</v>
      </c>
      <c r="P31" s="40">
        <f t="shared" si="3"/>
        <v>24940.078799999999</v>
      </c>
      <c r="Q31" s="1" t="s">
        <v>240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  <c r="AF31" s="11"/>
    </row>
    <row r="32" spans="1:32" ht="75" x14ac:dyDescent="0.25">
      <c r="A32" s="11"/>
      <c r="B32" s="6">
        <f t="shared" si="0"/>
        <v>26</v>
      </c>
      <c r="C32" s="6" t="s">
        <v>118</v>
      </c>
      <c r="D32" s="1" t="s">
        <v>119</v>
      </c>
      <c r="E32" s="1"/>
      <c r="F32" s="1" t="s">
        <v>120</v>
      </c>
      <c r="G32" s="4" t="s">
        <v>45</v>
      </c>
      <c r="H32" s="25" t="s">
        <v>170</v>
      </c>
      <c r="I32" s="36" t="s">
        <v>170</v>
      </c>
      <c r="J32" s="25">
        <f t="shared" si="4"/>
        <v>42</v>
      </c>
      <c r="K32" s="25">
        <v>0</v>
      </c>
      <c r="L32" s="25">
        <v>0</v>
      </c>
      <c r="M32" s="25">
        <f t="shared" si="2"/>
        <v>42</v>
      </c>
      <c r="N32" s="5">
        <v>53.53</v>
      </c>
      <c r="O32" s="5">
        <f t="shared" si="5"/>
        <v>2248.2600000000002</v>
      </c>
      <c r="P32" s="40">
        <f t="shared" si="3"/>
        <v>2652.9468000000002</v>
      </c>
      <c r="Q32" s="1" t="s">
        <v>241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F32" s="11"/>
    </row>
    <row r="33" spans="1:32" ht="75" x14ac:dyDescent="0.25">
      <c r="A33" s="11"/>
      <c r="B33" s="6">
        <f t="shared" si="0"/>
        <v>27</v>
      </c>
      <c r="C33" s="6" t="s">
        <v>121</v>
      </c>
      <c r="D33" s="1" t="s">
        <v>122</v>
      </c>
      <c r="E33" s="1"/>
      <c r="F33" s="1" t="s">
        <v>123</v>
      </c>
      <c r="G33" s="4" t="s">
        <v>45</v>
      </c>
      <c r="H33" s="25" t="s">
        <v>170</v>
      </c>
      <c r="I33" s="36" t="s">
        <v>170</v>
      </c>
      <c r="J33" s="25">
        <f t="shared" si="4"/>
        <v>42</v>
      </c>
      <c r="K33" s="25">
        <v>0</v>
      </c>
      <c r="L33" s="25">
        <v>0</v>
      </c>
      <c r="M33" s="25">
        <f t="shared" si="2"/>
        <v>42</v>
      </c>
      <c r="N33" s="5">
        <v>61.15</v>
      </c>
      <c r="O33" s="5">
        <f t="shared" si="5"/>
        <v>2568.2999999999997</v>
      </c>
      <c r="P33" s="40">
        <f t="shared" si="3"/>
        <v>3030.5939999999996</v>
      </c>
      <c r="Q33" s="1" t="s">
        <v>241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  <c r="AF33" s="11"/>
    </row>
    <row r="34" spans="1:32" ht="150" x14ac:dyDescent="0.25">
      <c r="A34" s="11"/>
      <c r="B34" s="6">
        <f t="shared" si="0"/>
        <v>28</v>
      </c>
      <c r="C34" s="6" t="s">
        <v>124</v>
      </c>
      <c r="D34" s="1" t="s">
        <v>125</v>
      </c>
      <c r="E34" s="1"/>
      <c r="F34" s="1" t="s">
        <v>126</v>
      </c>
      <c r="G34" s="4" t="s">
        <v>45</v>
      </c>
      <c r="H34" s="25" t="s">
        <v>210</v>
      </c>
      <c r="I34" s="36" t="s">
        <v>178</v>
      </c>
      <c r="J34" s="25">
        <f t="shared" si="4"/>
        <v>80</v>
      </c>
      <c r="K34" s="25">
        <v>0</v>
      </c>
      <c r="L34" s="25">
        <v>0</v>
      </c>
      <c r="M34" s="25">
        <f t="shared" si="2"/>
        <v>80</v>
      </c>
      <c r="N34" s="5">
        <v>76.47</v>
      </c>
      <c r="O34" s="5">
        <f t="shared" si="5"/>
        <v>6117.6</v>
      </c>
      <c r="P34" s="40">
        <f t="shared" si="3"/>
        <v>7218.768</v>
      </c>
      <c r="Q34" s="1" t="s">
        <v>242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  <c r="AF34" s="11"/>
    </row>
    <row r="35" spans="1:32" ht="75" x14ac:dyDescent="0.25">
      <c r="A35" s="11"/>
      <c r="B35" s="6">
        <f t="shared" si="0"/>
        <v>29</v>
      </c>
      <c r="C35" s="6" t="s">
        <v>127</v>
      </c>
      <c r="D35" s="1" t="s">
        <v>128</v>
      </c>
      <c r="E35" s="1"/>
      <c r="F35" s="1" t="s">
        <v>129</v>
      </c>
      <c r="G35" s="4" t="s">
        <v>45</v>
      </c>
      <c r="H35" s="25" t="s">
        <v>170</v>
      </c>
      <c r="I35" s="36" t="s">
        <v>170</v>
      </c>
      <c r="J35" s="25">
        <f t="shared" si="4"/>
        <v>42</v>
      </c>
      <c r="K35" s="25">
        <v>0</v>
      </c>
      <c r="L35" s="25">
        <v>0</v>
      </c>
      <c r="M35" s="25">
        <f t="shared" si="2"/>
        <v>42</v>
      </c>
      <c r="N35" s="5">
        <v>206.45</v>
      </c>
      <c r="O35" s="5">
        <f t="shared" si="5"/>
        <v>8670.9</v>
      </c>
      <c r="P35" s="40">
        <f t="shared" si="3"/>
        <v>10231.661999999998</v>
      </c>
      <c r="Q35" s="1" t="s">
        <v>241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  <c r="AF35" s="11"/>
    </row>
    <row r="36" spans="1:32" ht="75" x14ac:dyDescent="0.25">
      <c r="A36" s="11"/>
      <c r="B36" s="6">
        <f t="shared" si="0"/>
        <v>30</v>
      </c>
      <c r="C36" s="6" t="s">
        <v>130</v>
      </c>
      <c r="D36" s="1" t="s">
        <v>131</v>
      </c>
      <c r="E36" s="1"/>
      <c r="F36" s="1" t="s">
        <v>132</v>
      </c>
      <c r="G36" s="4" t="s">
        <v>45</v>
      </c>
      <c r="H36" s="25">
        <v>0</v>
      </c>
      <c r="I36" s="36" t="s">
        <v>172</v>
      </c>
      <c r="J36" s="25">
        <f t="shared" si="4"/>
        <v>6</v>
      </c>
      <c r="K36" s="25">
        <v>0</v>
      </c>
      <c r="L36" s="25">
        <v>0</v>
      </c>
      <c r="M36" s="25">
        <f t="shared" si="2"/>
        <v>6</v>
      </c>
      <c r="N36" s="5">
        <v>440.04</v>
      </c>
      <c r="O36" s="5">
        <f t="shared" si="5"/>
        <v>2640.2400000000002</v>
      </c>
      <c r="P36" s="40">
        <f t="shared" si="3"/>
        <v>3115.4832000000001</v>
      </c>
      <c r="Q36" s="1" t="s">
        <v>146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  <c r="AF36" s="11"/>
    </row>
    <row r="37" spans="1:32" ht="75" x14ac:dyDescent="0.25">
      <c r="A37" s="11"/>
      <c r="B37" s="6">
        <f t="shared" si="0"/>
        <v>31</v>
      </c>
      <c r="C37" s="6" t="s">
        <v>133</v>
      </c>
      <c r="D37" s="1" t="s">
        <v>134</v>
      </c>
      <c r="E37" s="1"/>
      <c r="F37" s="1" t="s">
        <v>134</v>
      </c>
      <c r="G37" s="4" t="s">
        <v>45</v>
      </c>
      <c r="H37" s="25" t="s">
        <v>211</v>
      </c>
      <c r="I37" s="36">
        <v>0</v>
      </c>
      <c r="J37" s="25">
        <f t="shared" si="4"/>
        <v>2</v>
      </c>
      <c r="K37" s="25">
        <v>0</v>
      </c>
      <c r="L37" s="25">
        <v>0</v>
      </c>
      <c r="M37" s="25">
        <f t="shared" si="2"/>
        <v>2</v>
      </c>
      <c r="N37" s="5">
        <v>318.10000000000002</v>
      </c>
      <c r="O37" s="5">
        <f t="shared" si="5"/>
        <v>636.20000000000005</v>
      </c>
      <c r="P37" s="40">
        <f t="shared" si="3"/>
        <v>750.71600000000001</v>
      </c>
      <c r="Q37" s="1" t="s">
        <v>243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  <c r="AF37" s="11"/>
    </row>
    <row r="38" spans="1:32" ht="75" x14ac:dyDescent="0.25">
      <c r="A38" s="11"/>
      <c r="B38" s="6">
        <f t="shared" si="0"/>
        <v>32</v>
      </c>
      <c r="C38" s="6" t="s">
        <v>135</v>
      </c>
      <c r="D38" s="1" t="s">
        <v>136</v>
      </c>
      <c r="E38" s="1"/>
      <c r="F38" s="1" t="s">
        <v>137</v>
      </c>
      <c r="G38" s="4" t="s">
        <v>45</v>
      </c>
      <c r="H38" s="25" t="s">
        <v>211</v>
      </c>
      <c r="I38" s="36">
        <v>0</v>
      </c>
      <c r="J38" s="25">
        <f t="shared" si="4"/>
        <v>2</v>
      </c>
      <c r="K38" s="25">
        <v>0</v>
      </c>
      <c r="L38" s="25">
        <v>0</v>
      </c>
      <c r="M38" s="25">
        <f t="shared" si="2"/>
        <v>2</v>
      </c>
      <c r="N38" s="5">
        <v>260.26</v>
      </c>
      <c r="O38" s="5">
        <f t="shared" si="5"/>
        <v>520.52</v>
      </c>
      <c r="P38" s="40">
        <f t="shared" si="3"/>
        <v>614.21359999999993</v>
      </c>
      <c r="Q38" s="1" t="s">
        <v>243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F38" s="11"/>
    </row>
    <row r="39" spans="1:32" ht="75" x14ac:dyDescent="0.25">
      <c r="A39" s="11"/>
      <c r="B39" s="6">
        <f t="shared" si="0"/>
        <v>33</v>
      </c>
      <c r="C39" s="6" t="s">
        <v>138</v>
      </c>
      <c r="D39" s="1" t="s">
        <v>139</v>
      </c>
      <c r="E39" s="1"/>
      <c r="F39" s="1" t="s">
        <v>140</v>
      </c>
      <c r="G39" s="4" t="s">
        <v>45</v>
      </c>
      <c r="H39" s="25" t="s">
        <v>199</v>
      </c>
      <c r="I39" s="36" t="s">
        <v>199</v>
      </c>
      <c r="J39" s="25">
        <f t="shared" si="4"/>
        <v>84</v>
      </c>
      <c r="K39" s="25" t="s">
        <v>212</v>
      </c>
      <c r="L39" s="25">
        <v>0</v>
      </c>
      <c r="M39" s="25">
        <f t="shared" si="2"/>
        <v>140</v>
      </c>
      <c r="N39" s="5">
        <v>206.45</v>
      </c>
      <c r="O39" s="5">
        <f t="shared" si="5"/>
        <v>28903</v>
      </c>
      <c r="P39" s="40">
        <f t="shared" si="3"/>
        <v>34105.54</v>
      </c>
      <c r="Q39" s="1" t="s">
        <v>244</v>
      </c>
      <c r="R39" s="11"/>
      <c r="S39" s="11"/>
      <c r="T39" s="11"/>
      <c r="U39" s="11"/>
      <c r="V39" s="11"/>
      <c r="W39" s="11"/>
      <c r="X39" s="11"/>
      <c r="Y39" s="11"/>
      <c r="Z39" s="11"/>
      <c r="AA39" s="11"/>
      <c r="AF39" s="11"/>
    </row>
    <row r="40" spans="1:32" ht="210" x14ac:dyDescent="0.25">
      <c r="A40" s="11"/>
      <c r="B40" s="6">
        <f t="shared" si="0"/>
        <v>34</v>
      </c>
      <c r="C40" s="6" t="s">
        <v>141</v>
      </c>
      <c r="D40" s="1" t="s">
        <v>142</v>
      </c>
      <c r="E40" s="1"/>
      <c r="F40" s="1" t="s">
        <v>143</v>
      </c>
      <c r="G40" s="4" t="s">
        <v>45</v>
      </c>
      <c r="H40" s="25" t="s">
        <v>203</v>
      </c>
      <c r="I40" s="36" t="s">
        <v>213</v>
      </c>
      <c r="J40" s="25">
        <f t="shared" si="4"/>
        <v>215</v>
      </c>
      <c r="K40" s="25" t="s">
        <v>214</v>
      </c>
      <c r="L40" s="25">
        <v>0</v>
      </c>
      <c r="M40" s="25">
        <f t="shared" si="2"/>
        <v>365</v>
      </c>
      <c r="N40" s="5">
        <v>19.11</v>
      </c>
      <c r="O40" s="5">
        <f t="shared" si="5"/>
        <v>6975.15</v>
      </c>
      <c r="P40" s="40">
        <f t="shared" si="3"/>
        <v>8230.6769999999997</v>
      </c>
      <c r="Q40" s="1" t="s">
        <v>245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  <c r="AF40" s="11"/>
    </row>
    <row r="41" spans="1:32" ht="180" x14ac:dyDescent="0.25">
      <c r="A41" s="11"/>
      <c r="B41" s="6">
        <f t="shared" si="0"/>
        <v>35</v>
      </c>
      <c r="C41" s="6" t="s">
        <v>144</v>
      </c>
      <c r="D41" s="1" t="s">
        <v>145</v>
      </c>
      <c r="E41" s="1"/>
      <c r="F41" s="1" t="s">
        <v>169</v>
      </c>
      <c r="G41" s="4" t="s">
        <v>45</v>
      </c>
      <c r="H41" s="25" t="s">
        <v>182</v>
      </c>
      <c r="I41" s="36">
        <v>0</v>
      </c>
      <c r="J41" s="25">
        <f t="shared" si="4"/>
        <v>3</v>
      </c>
      <c r="K41" s="25">
        <v>0</v>
      </c>
      <c r="L41" s="25">
        <v>0</v>
      </c>
      <c r="M41" s="25">
        <f t="shared" si="2"/>
        <v>3</v>
      </c>
      <c r="N41" s="5">
        <v>3523.92</v>
      </c>
      <c r="O41" s="5">
        <f t="shared" si="5"/>
        <v>10571.76</v>
      </c>
      <c r="P41" s="40">
        <f t="shared" si="3"/>
        <v>12474.676799999999</v>
      </c>
      <c r="Q41" s="1" t="s">
        <v>246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  <c r="AF41" s="11"/>
    </row>
    <row r="42" spans="1:32" ht="75" x14ac:dyDescent="0.25">
      <c r="A42" s="11"/>
      <c r="B42" s="6">
        <f t="shared" si="0"/>
        <v>36</v>
      </c>
      <c r="C42" s="6" t="s">
        <v>147</v>
      </c>
      <c r="D42" s="1" t="s">
        <v>148</v>
      </c>
      <c r="E42" s="1"/>
      <c r="F42" s="1" t="s">
        <v>148</v>
      </c>
      <c r="G42" s="4" t="s">
        <v>45</v>
      </c>
      <c r="H42" s="25">
        <v>0</v>
      </c>
      <c r="I42" s="36" t="s">
        <v>175</v>
      </c>
      <c r="J42" s="25">
        <f t="shared" si="4"/>
        <v>64</v>
      </c>
      <c r="K42" s="25">
        <v>0</v>
      </c>
      <c r="L42" s="25">
        <v>0</v>
      </c>
      <c r="M42" s="25">
        <f t="shared" si="2"/>
        <v>64</v>
      </c>
      <c r="N42" s="5">
        <v>34.71</v>
      </c>
      <c r="O42" s="5">
        <f t="shared" si="5"/>
        <v>2221.44</v>
      </c>
      <c r="P42" s="40">
        <f t="shared" si="3"/>
        <v>2621.2991999999999</v>
      </c>
      <c r="Q42" s="1" t="s">
        <v>247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  <c r="AF42" s="11"/>
    </row>
    <row r="43" spans="1:32" ht="75" x14ac:dyDescent="0.25">
      <c r="A43" s="11"/>
      <c r="B43" s="6">
        <f t="shared" si="0"/>
        <v>37</v>
      </c>
      <c r="C43" s="6" t="s">
        <v>149</v>
      </c>
      <c r="D43" s="1" t="s">
        <v>150</v>
      </c>
      <c r="E43" s="1"/>
      <c r="F43" s="1" t="s">
        <v>151</v>
      </c>
      <c r="G43" s="4" t="s">
        <v>45</v>
      </c>
      <c r="H43" s="25">
        <v>0</v>
      </c>
      <c r="I43" s="36" t="s">
        <v>199</v>
      </c>
      <c r="J43" s="25">
        <f t="shared" si="4"/>
        <v>42</v>
      </c>
      <c r="K43" s="25">
        <v>0</v>
      </c>
      <c r="L43" s="25">
        <v>0</v>
      </c>
      <c r="M43" s="25">
        <f t="shared" si="2"/>
        <v>42</v>
      </c>
      <c r="N43" s="5">
        <v>19.25</v>
      </c>
      <c r="O43" s="5">
        <f t="shared" si="5"/>
        <v>808.5</v>
      </c>
      <c r="P43" s="40">
        <f t="shared" si="3"/>
        <v>954.03</v>
      </c>
      <c r="Q43" s="1" t="s">
        <v>248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  <c r="AF43" s="11"/>
    </row>
    <row r="44" spans="1:32" ht="75" x14ac:dyDescent="0.25">
      <c r="A44" s="11"/>
      <c r="B44" s="6">
        <f t="shared" si="0"/>
        <v>38</v>
      </c>
      <c r="C44" s="6" t="s">
        <v>152</v>
      </c>
      <c r="D44" s="1" t="s">
        <v>153</v>
      </c>
      <c r="E44" s="1"/>
      <c r="F44" s="1" t="s">
        <v>154</v>
      </c>
      <c r="G44" s="4" t="s">
        <v>45</v>
      </c>
      <c r="H44" s="25" t="s">
        <v>179</v>
      </c>
      <c r="I44" s="36" t="s">
        <v>179</v>
      </c>
      <c r="J44" s="25">
        <f t="shared" si="4"/>
        <v>16</v>
      </c>
      <c r="K44" s="25" t="s">
        <v>183</v>
      </c>
      <c r="L44" s="25">
        <v>0</v>
      </c>
      <c r="M44" s="25">
        <f t="shared" si="2"/>
        <v>21</v>
      </c>
      <c r="N44" s="5">
        <v>53.53</v>
      </c>
      <c r="O44" s="5">
        <f t="shared" si="5"/>
        <v>1124.1300000000001</v>
      </c>
      <c r="P44" s="40">
        <f t="shared" si="3"/>
        <v>1326.4734000000001</v>
      </c>
      <c r="Q44" s="1" t="s">
        <v>249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F44" s="11"/>
    </row>
    <row r="45" spans="1:32" ht="195" x14ac:dyDescent="0.25">
      <c r="A45" s="11"/>
      <c r="B45" s="6">
        <f t="shared" si="0"/>
        <v>39</v>
      </c>
      <c r="C45" s="6" t="s">
        <v>155</v>
      </c>
      <c r="D45" s="1" t="s">
        <v>156</v>
      </c>
      <c r="E45" s="1"/>
      <c r="F45" s="1" t="s">
        <v>157</v>
      </c>
      <c r="G45" s="4" t="s">
        <v>45</v>
      </c>
      <c r="H45" s="25" t="s">
        <v>181</v>
      </c>
      <c r="I45" s="36" t="s">
        <v>180</v>
      </c>
      <c r="J45" s="25">
        <f t="shared" si="4"/>
        <v>13</v>
      </c>
      <c r="K45" s="25" t="s">
        <v>180</v>
      </c>
      <c r="L45" s="25">
        <v>0</v>
      </c>
      <c r="M45" s="25">
        <f t="shared" si="2"/>
        <v>17</v>
      </c>
      <c r="N45" s="5">
        <v>8584.5</v>
      </c>
      <c r="O45" s="5">
        <f t="shared" si="5"/>
        <v>145936.5</v>
      </c>
      <c r="P45" s="40">
        <f t="shared" si="3"/>
        <v>172205.06999999998</v>
      </c>
      <c r="Q45" s="1" t="s">
        <v>250</v>
      </c>
      <c r="R45" s="11"/>
      <c r="S45" s="11"/>
      <c r="T45" s="11"/>
      <c r="U45" s="11"/>
      <c r="V45" s="11"/>
      <c r="W45" s="11"/>
      <c r="X45" s="11"/>
      <c r="Y45" s="11"/>
      <c r="Z45" s="11"/>
      <c r="AA45" s="11"/>
      <c r="AF45" s="11"/>
    </row>
    <row r="46" spans="1:32" ht="75" x14ac:dyDescent="0.25">
      <c r="A46" s="11"/>
      <c r="B46" s="6">
        <f t="shared" si="0"/>
        <v>40</v>
      </c>
      <c r="C46" s="6" t="s">
        <v>158</v>
      </c>
      <c r="D46" s="1" t="s">
        <v>159</v>
      </c>
      <c r="E46" s="1"/>
      <c r="F46" s="1" t="s">
        <v>160</v>
      </c>
      <c r="G46" s="4" t="s">
        <v>45</v>
      </c>
      <c r="H46" s="25" t="s">
        <v>170</v>
      </c>
      <c r="I46" s="36" t="s">
        <v>170</v>
      </c>
      <c r="J46" s="25">
        <f t="shared" si="4"/>
        <v>42</v>
      </c>
      <c r="K46" s="25" t="s">
        <v>215</v>
      </c>
      <c r="L46" s="25">
        <v>0</v>
      </c>
      <c r="M46" s="25">
        <f t="shared" si="2"/>
        <v>85</v>
      </c>
      <c r="N46" s="5">
        <v>206.45</v>
      </c>
      <c r="O46" s="5">
        <f t="shared" si="5"/>
        <v>17548.25</v>
      </c>
      <c r="P46" s="40">
        <f t="shared" si="3"/>
        <v>20706.934999999998</v>
      </c>
      <c r="Q46" s="1" t="s">
        <v>251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  <c r="AF46" s="11"/>
    </row>
    <row r="47" spans="1:32" ht="75" x14ac:dyDescent="0.25">
      <c r="A47" s="11"/>
      <c r="B47" s="6">
        <f t="shared" si="0"/>
        <v>41</v>
      </c>
      <c r="C47" s="6" t="s">
        <v>161</v>
      </c>
      <c r="D47" s="1" t="s">
        <v>162</v>
      </c>
      <c r="E47" s="1"/>
      <c r="F47" s="1" t="s">
        <v>163</v>
      </c>
      <c r="G47" s="4" t="s">
        <v>45</v>
      </c>
      <c r="H47" s="25" t="s">
        <v>179</v>
      </c>
      <c r="I47" s="36" t="s">
        <v>179</v>
      </c>
      <c r="J47" s="25">
        <f t="shared" si="4"/>
        <v>16</v>
      </c>
      <c r="K47" s="25" t="s">
        <v>183</v>
      </c>
      <c r="L47" s="25">
        <v>0</v>
      </c>
      <c r="M47" s="25">
        <f t="shared" si="2"/>
        <v>21</v>
      </c>
      <c r="N47" s="5">
        <v>56.47</v>
      </c>
      <c r="O47" s="5">
        <f t="shared" si="5"/>
        <v>1185.8699999999999</v>
      </c>
      <c r="P47" s="40">
        <f t="shared" si="3"/>
        <v>1399.3265999999999</v>
      </c>
      <c r="Q47" s="1" t="s">
        <v>249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F47" s="11"/>
    </row>
    <row r="48" spans="1:32" ht="75" x14ac:dyDescent="0.25">
      <c r="A48" s="11"/>
      <c r="B48" s="6">
        <f t="shared" si="0"/>
        <v>42</v>
      </c>
      <c r="C48" s="6" t="s">
        <v>164</v>
      </c>
      <c r="D48" s="1" t="s">
        <v>165</v>
      </c>
      <c r="E48" s="1"/>
      <c r="F48" s="1" t="s">
        <v>166</v>
      </c>
      <c r="G48" s="4" t="s">
        <v>45</v>
      </c>
      <c r="H48" s="25" t="s">
        <v>180</v>
      </c>
      <c r="I48" s="36" t="s">
        <v>180</v>
      </c>
      <c r="J48" s="25">
        <f t="shared" si="4"/>
        <v>8</v>
      </c>
      <c r="K48" s="25" t="s">
        <v>172</v>
      </c>
      <c r="L48" s="25">
        <v>0</v>
      </c>
      <c r="M48" s="25">
        <f t="shared" si="2"/>
        <v>14</v>
      </c>
      <c r="N48" s="5">
        <v>56.47</v>
      </c>
      <c r="O48" s="5">
        <f t="shared" si="5"/>
        <v>790.57999999999993</v>
      </c>
      <c r="P48" s="40">
        <f t="shared" si="3"/>
        <v>932.88439999999991</v>
      </c>
      <c r="Q48" s="1" t="s">
        <v>252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F48" s="11"/>
    </row>
    <row r="49" spans="1:32" x14ac:dyDescent="0.25">
      <c r="A49" s="11"/>
      <c r="B49" s="17"/>
      <c r="C49" s="19"/>
      <c r="D49" s="18"/>
      <c r="E49" s="18"/>
      <c r="F49" s="18"/>
      <c r="G49" s="19"/>
      <c r="H49" s="19"/>
      <c r="I49" s="37"/>
      <c r="J49" s="19"/>
      <c r="K49" s="19"/>
      <c r="L49" s="19"/>
      <c r="M49" s="19"/>
      <c r="N49" s="21"/>
      <c r="O49" s="22">
        <f>SUM($O$7:$O$48)</f>
        <v>660523.04</v>
      </c>
      <c r="P49" s="41">
        <f>P48+P47+P46+P45+P44+P43+P42+P41+P40+P39+P38+P37+P36+P35+P34+P33+P32+P31+P30+P29+P28+P27+P26+P25+P24+P23+P22+P21+P20+P19+P18+P17+P16+P15+P14+P13+P12+P11+P10+P9+P8+P7</f>
        <v>779417.18719999993</v>
      </c>
      <c r="Q49" s="2"/>
      <c r="R49" s="11"/>
      <c r="S49" s="11"/>
      <c r="T49" s="11"/>
      <c r="U49" s="11"/>
      <c r="V49" s="11"/>
      <c r="W49" s="11"/>
      <c r="X49" s="11"/>
      <c r="Y49" s="11"/>
      <c r="Z49" s="11"/>
      <c r="AA49" s="11"/>
      <c r="AF49" s="11"/>
    </row>
    <row r="50" spans="1:32" x14ac:dyDescent="0.25">
      <c r="A50" s="11"/>
      <c r="B50" s="16"/>
      <c r="C50" s="16"/>
      <c r="D50" s="2"/>
      <c r="E50" s="2"/>
      <c r="F50" s="2"/>
      <c r="G50" s="16"/>
      <c r="H50" s="16"/>
      <c r="I50" s="38"/>
      <c r="J50" s="16"/>
      <c r="K50" s="16"/>
      <c r="L50" s="16"/>
      <c r="M50" s="16"/>
      <c r="N50" s="16"/>
      <c r="O50" s="16" t="s">
        <v>22</v>
      </c>
      <c r="P50" s="42">
        <f>P49-O49</f>
        <v>118894.14719999989</v>
      </c>
      <c r="Q50" s="2"/>
      <c r="R50" s="11"/>
      <c r="S50" s="11"/>
      <c r="T50" s="11"/>
      <c r="U50" s="11"/>
      <c r="V50" s="11"/>
      <c r="W50" s="11"/>
      <c r="X50" s="11"/>
      <c r="Y50" s="11"/>
      <c r="Z50" s="11"/>
      <c r="AA50" s="11"/>
      <c r="AF50" s="11"/>
    </row>
    <row r="51" spans="1:32" x14ac:dyDescent="0.25">
      <c r="A51" s="11"/>
      <c r="B51" s="51" t="s">
        <v>216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11"/>
      <c r="S51" s="11"/>
      <c r="T51" s="11"/>
      <c r="U51" s="11"/>
      <c r="V51" s="11"/>
      <c r="W51" s="11"/>
      <c r="X51" s="11"/>
      <c r="Y51" s="11"/>
      <c r="Z51" s="11"/>
      <c r="AA51" s="11"/>
      <c r="AF51" s="11"/>
    </row>
    <row r="52" spans="1:32" x14ac:dyDescent="0.25">
      <c r="B52" s="51" t="s">
        <v>3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</row>
    <row r="53" spans="1:32" x14ac:dyDescent="0.25">
      <c r="B53" s="52" t="s">
        <v>4</v>
      </c>
      <c r="C53" s="52"/>
      <c r="D53" s="52"/>
      <c r="E53" s="43" t="s">
        <v>253</v>
      </c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5"/>
    </row>
    <row r="54" spans="1:32" ht="32.1" customHeight="1" x14ac:dyDescent="0.25">
      <c r="B54" s="52" t="s">
        <v>5</v>
      </c>
      <c r="C54" s="52"/>
      <c r="D54" s="52"/>
      <c r="E54" s="48" t="s">
        <v>9</v>
      </c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50"/>
      <c r="R54" s="2"/>
      <c r="S54" s="2"/>
      <c r="T54" s="2"/>
      <c r="U54" s="2"/>
      <c r="V54" s="2"/>
      <c r="W54" s="2"/>
    </row>
    <row r="55" spans="1:32" ht="15" customHeight="1" x14ac:dyDescent="0.25">
      <c r="A55" s="11"/>
      <c r="B55" s="52" t="s">
        <v>6</v>
      </c>
      <c r="C55" s="52"/>
      <c r="D55" s="52"/>
      <c r="E55" s="43" t="s">
        <v>167</v>
      </c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11"/>
    </row>
    <row r="56" spans="1:32" x14ac:dyDescent="0.25">
      <c r="A56" s="11"/>
      <c r="B56" s="53" t="s">
        <v>25</v>
      </c>
      <c r="C56" s="54"/>
      <c r="D56" s="55"/>
      <c r="E56" s="43" t="s">
        <v>24</v>
      </c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5"/>
      <c r="R56" s="11"/>
    </row>
    <row r="57" spans="1:32" x14ac:dyDescent="0.25">
      <c r="A57" s="11"/>
      <c r="B57" s="53" t="s">
        <v>26</v>
      </c>
      <c r="C57" s="54"/>
      <c r="D57" s="55"/>
      <c r="E57" s="43" t="s">
        <v>27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5"/>
      <c r="R57" s="11"/>
      <c r="S57" s="11"/>
      <c r="T57" s="11"/>
      <c r="U57" s="11"/>
      <c r="V57" s="11"/>
      <c r="W57" s="11"/>
      <c r="X57" s="11"/>
      <c r="Y57" s="11"/>
      <c r="Z57" s="11"/>
      <c r="AA57" s="11"/>
      <c r="AF57" s="11"/>
    </row>
    <row r="58" spans="1:32" x14ac:dyDescent="0.25">
      <c r="B58" s="52" t="s">
        <v>7</v>
      </c>
      <c r="C58" s="52"/>
      <c r="D58" s="52"/>
      <c r="E58" s="43" t="s">
        <v>254</v>
      </c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5"/>
      <c r="S58" s="11"/>
      <c r="T58" s="11"/>
      <c r="U58" s="11"/>
      <c r="V58" s="11"/>
      <c r="W58" s="11"/>
      <c r="X58" s="11"/>
      <c r="Y58" s="11"/>
      <c r="Z58" s="11"/>
      <c r="AA58" s="11"/>
      <c r="AF58" s="11"/>
    </row>
    <row r="59" spans="1:32" x14ac:dyDescent="0.25">
      <c r="B59" s="52" t="s">
        <v>8</v>
      </c>
      <c r="C59" s="52"/>
      <c r="D59" s="52"/>
      <c r="E59" s="43" t="s">
        <v>254</v>
      </c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5"/>
    </row>
    <row r="60" spans="1:32" x14ac:dyDescent="0.25">
      <c r="A60" s="11"/>
      <c r="B60" s="28"/>
      <c r="C60" s="28"/>
      <c r="D60" s="28"/>
      <c r="E60" s="28"/>
      <c r="F60" s="29"/>
      <c r="G60" s="29"/>
      <c r="H60" s="29"/>
      <c r="I60" s="39"/>
      <c r="J60" s="29"/>
      <c r="K60" s="29"/>
      <c r="L60" s="29"/>
      <c r="M60" s="29"/>
      <c r="N60" s="29"/>
      <c r="O60" s="29"/>
      <c r="P60" s="29"/>
      <c r="Q60" s="29"/>
      <c r="R60" s="11"/>
    </row>
    <row r="61" spans="1:32" x14ac:dyDescent="0.25">
      <c r="B61" s="11"/>
      <c r="S61" s="11"/>
      <c r="T61" s="11"/>
      <c r="U61" s="11"/>
      <c r="V61" s="11"/>
      <c r="W61" s="11"/>
      <c r="X61" s="11"/>
      <c r="Y61" s="11"/>
      <c r="Z61" s="11"/>
      <c r="AA61" s="11"/>
      <c r="AF61" s="11"/>
    </row>
    <row r="62" spans="1:32" x14ac:dyDescent="0.25">
      <c r="A62" s="11"/>
      <c r="B62" s="11"/>
      <c r="D62" s="11"/>
      <c r="F62" s="11"/>
      <c r="G62" s="11"/>
      <c r="H62" s="11"/>
      <c r="K62" s="11"/>
      <c r="L62" s="11"/>
      <c r="M62" s="11"/>
      <c r="N62" s="11"/>
      <c r="O62" s="11"/>
      <c r="P62" s="11"/>
      <c r="Q62" s="11"/>
      <c r="R62" s="11"/>
    </row>
    <row r="63" spans="1:32" x14ac:dyDescent="0.25">
      <c r="B63" t="s">
        <v>11</v>
      </c>
      <c r="S63" s="11"/>
      <c r="T63" s="11"/>
      <c r="U63" s="11"/>
      <c r="V63" s="11"/>
      <c r="W63" s="11"/>
      <c r="X63" s="11"/>
      <c r="Y63" s="11"/>
      <c r="Z63" s="11"/>
      <c r="AA63" s="11"/>
      <c r="AF63" s="11"/>
    </row>
    <row r="64" spans="1:32" x14ac:dyDescent="0.25">
      <c r="D64" s="3" t="str">
        <f>Query2_USERN</f>
        <v>Богомолова Наталья Юрьевна</v>
      </c>
      <c r="E64" s="3"/>
    </row>
    <row r="65" spans="2:5" x14ac:dyDescent="0.25">
      <c r="B65" t="s">
        <v>12</v>
      </c>
      <c r="D65" s="3" t="str">
        <f>Query2_USERT</f>
        <v>(347)221-57-40</v>
      </c>
      <c r="E65" s="3"/>
    </row>
    <row r="66" spans="2:5" x14ac:dyDescent="0.25">
      <c r="B66" t="s">
        <v>13</v>
      </c>
      <c r="D66" s="3" t="str">
        <f>Query2_USERE</f>
        <v>nj.bogomolova@bashte</v>
      </c>
      <c r="E66" s="3"/>
    </row>
  </sheetData>
  <mergeCells count="28">
    <mergeCell ref="E55:Q55"/>
    <mergeCell ref="B2:Q2"/>
    <mergeCell ref="B4:B5"/>
    <mergeCell ref="D4:D5"/>
    <mergeCell ref="P4:P5"/>
    <mergeCell ref="Q4:Q5"/>
    <mergeCell ref="F4:F5"/>
    <mergeCell ref="G4:G5"/>
    <mergeCell ref="H4:M4"/>
    <mergeCell ref="C4:C5"/>
    <mergeCell ref="O4:O5"/>
    <mergeCell ref="N4:N5"/>
    <mergeCell ref="E58:Q58"/>
    <mergeCell ref="E59:Q59"/>
    <mergeCell ref="E4:E5"/>
    <mergeCell ref="E53:Q53"/>
    <mergeCell ref="E54:Q54"/>
    <mergeCell ref="E56:Q56"/>
    <mergeCell ref="B51:Q51"/>
    <mergeCell ref="E57:Q57"/>
    <mergeCell ref="B58:D58"/>
    <mergeCell ref="B59:D59"/>
    <mergeCell ref="B53:D53"/>
    <mergeCell ref="B52:Q52"/>
    <mergeCell ref="B57:D57"/>
    <mergeCell ref="B54:D54"/>
    <mergeCell ref="B56:D56"/>
    <mergeCell ref="B55:D55"/>
  </mergeCells>
  <pageMargins left="0.78740157480314965" right="0.39370078740157483" top="0.78740157480314965" bottom="0.39370078740157483" header="0.31496062992125984" footer="0.31496062992125984"/>
  <pageSetup paperSize="9" scale="47" orientation="landscape" r:id="rId1"/>
  <headerFooter>
    <oddFooter>&amp;C&amp;P</oddFooter>
  </headerFooter>
  <rowBreaks count="1" manualBreakCount="1">
    <brk id="4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30</v>
      </c>
      <c r="B5" t="e">
        <f>XLR_ERRNAME</f>
        <v>#NAME?</v>
      </c>
    </row>
    <row r="6" spans="1:19" x14ac:dyDescent="0.25">
      <c r="A6" t="s">
        <v>31</v>
      </c>
      <c r="B6">
        <v>7101</v>
      </c>
      <c r="C6" s="31" t="s">
        <v>32</v>
      </c>
      <c r="D6">
        <v>6157</v>
      </c>
      <c r="E6" s="31" t="s">
        <v>33</v>
      </c>
      <c r="F6" s="31" t="s">
        <v>34</v>
      </c>
      <c r="G6" s="31" t="s">
        <v>35</v>
      </c>
      <c r="H6" s="31" t="s">
        <v>35</v>
      </c>
      <c r="I6" s="31" t="s">
        <v>35</v>
      </c>
      <c r="J6" s="31" t="s">
        <v>33</v>
      </c>
      <c r="K6" s="31" t="s">
        <v>36</v>
      </c>
      <c r="L6" s="31" t="s">
        <v>37</v>
      </c>
      <c r="M6" s="31" t="s">
        <v>38</v>
      </c>
      <c r="N6" s="31" t="s">
        <v>39</v>
      </c>
      <c r="O6">
        <v>2959</v>
      </c>
      <c r="P6" s="31" t="s">
        <v>40</v>
      </c>
      <c r="Q6">
        <v>0</v>
      </c>
      <c r="R6" s="31" t="s">
        <v>35</v>
      </c>
      <c r="S6" s="3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Богомолова Наталья Юрьевна</dc:creator>
  <cp:lastModifiedBy>Шушпанникова Елена Викторовна</cp:lastModifiedBy>
  <cp:lastPrinted>2015-03-27T07:03:28Z</cp:lastPrinted>
  <dcterms:created xsi:type="dcterms:W3CDTF">2013-12-19T08:11:42Z</dcterms:created>
  <dcterms:modified xsi:type="dcterms:W3CDTF">2015-05-12T09:47:07Z</dcterms:modified>
</cp:coreProperties>
</file>