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5" windowWidth="15480" windowHeight="10035"/>
  </bookViews>
  <sheets>
    <sheet name="техзадание" sheetId="1" r:id="rId1"/>
    <sheet name="Лист1" sheetId="2" r:id="rId2"/>
  </sheets>
  <definedNames>
    <definedName name="_xlnm.Print_Area" localSheetId="0">техзадание!$A$1:$L$22</definedName>
  </definedNames>
  <calcPr calcId="124519"/>
</workbook>
</file>

<file path=xl/calcChain.xml><?xml version="1.0" encoding="utf-8"?>
<calcChain xmlns="http://schemas.openxmlformats.org/spreadsheetml/2006/main">
  <c r="L10" i="1"/>
  <c r="Z25" i="2" l="1"/>
  <c r="K7" i="1"/>
  <c r="T23" i="2"/>
  <c r="N23"/>
  <c r="H23"/>
  <c r="Y15"/>
  <c r="F22"/>
  <c r="H22"/>
  <c r="J22"/>
  <c r="L22"/>
  <c r="P22"/>
  <c r="R22"/>
  <c r="Z22"/>
  <c r="Z23" s="1"/>
  <c r="D22"/>
  <c r="Z16"/>
  <c r="X16"/>
  <c r="X22" s="1"/>
  <c r="V16"/>
  <c r="V22" s="1"/>
  <c r="T16"/>
  <c r="T22" s="1"/>
  <c r="R16"/>
  <c r="P16"/>
  <c r="N16"/>
  <c r="N22" s="1"/>
  <c r="L16"/>
  <c r="J16"/>
  <c r="H16"/>
  <c r="F16"/>
  <c r="D16"/>
  <c r="Z15"/>
  <c r="H15"/>
  <c r="S15"/>
  <c r="T15" s="1"/>
  <c r="M15"/>
  <c r="N15" s="1"/>
  <c r="G15"/>
  <c r="Y5"/>
  <c r="W5"/>
  <c r="U5"/>
  <c r="S5"/>
  <c r="Q5"/>
  <c r="O5"/>
  <c r="M5"/>
  <c r="K5"/>
  <c r="I5"/>
  <c r="G5"/>
  <c r="C5"/>
  <c r="Z5"/>
  <c r="X5"/>
  <c r="V5"/>
  <c r="T5"/>
  <c r="R5"/>
  <c r="P5"/>
  <c r="N5"/>
  <c r="L5"/>
  <c r="J5"/>
  <c r="F5"/>
  <c r="D5"/>
  <c r="D6"/>
  <c r="H5"/>
  <c r="L9" i="1" l="1"/>
  <c r="K8"/>
  <c r="L8" s="1"/>
  <c r="L7"/>
  <c r="K6"/>
  <c r="L6" s="1"/>
  <c r="K10" l="1"/>
</calcChain>
</file>

<file path=xl/sharedStrings.xml><?xml version="1.0" encoding="utf-8"?>
<sst xmlns="http://schemas.openxmlformats.org/spreadsheetml/2006/main" count="65" uniqueCount="53">
  <si>
    <t xml:space="preserve">Описание  ( требования) </t>
  </si>
  <si>
    <t xml:space="preserve">Особые условия </t>
  </si>
  <si>
    <t xml:space="preserve">Конт. лицо для информации </t>
  </si>
  <si>
    <t xml:space="preserve">                                                                                              Спецификация                                                                                      Приложение №1                                           </t>
  </si>
  <si>
    <t>общее кол-во</t>
  </si>
  <si>
    <t xml:space="preserve">  </t>
  </si>
  <si>
    <t>Шаяхметов Азат Рифович тел.; факс ; эл.почта : +7-901-816-22-38; waits@bashtel.ru</t>
  </si>
  <si>
    <t>ИТОГО</t>
  </si>
  <si>
    <t>Тип услуги</t>
  </si>
  <si>
    <t xml:space="preserve">Требуемые сроки обслуживания:    </t>
  </si>
  <si>
    <t>1квартал - срок до 31  марта 2016 года, 2 квартал - до 30 июня 2016 года, 3квартал -до 30 сентября 2016  года, 4квартал -до 31 декабря 2016 года</t>
  </si>
  <si>
    <t>Поставщик обязан предоставить следующие соправодительные документы:</t>
  </si>
  <si>
    <t>3) счет-фатуры</t>
  </si>
  <si>
    <t>2) счета на оплату</t>
  </si>
  <si>
    <t>1) акты выполненных работ по обслуживанию ККТ</t>
  </si>
  <si>
    <t>Ежегодное техосвидетельствование на соответствие эталонной версии модели ККТ, при необходимости проведение доработки ККТ до эталонной версии с выдачей "Паспорта версии", ввод в эксплуатацию,Паспорта (Формуляра) ККТ, "Паспорта версии" ("Дополнительного листа") и установка СВК "СО", защитных этикеток "Контроль вскрытия" (ЗЭ "КВ"), а также проведение обязательной ежегодной проверки исправности ККТ в порядке и сроки, установленные действующими нормативными документами по ККТ с установкой СВК "СО" на очередной срок для следующих можелей ККТ: Прим 07К версия 02, Азимут-Epson TM-U950PK версия 02, PayVKP-80K версия 01, Samsung ER-4615RK версия 02, АМС-100К версия 01, Штрих-М-ФР-К версия 02</t>
  </si>
  <si>
    <t>В ежемесячное регламентированное техническое обслуживание входит: профилактический осмотр, чистка, смазка, регулировка и настройка ККТ; устранение отказов в работе ККТ, возникших в процессе эксплуатации и входящих в объем работ по РТО и текущего ремонта (ТР); определение необходимости проведения ремонта в условиях Сервисного центра, оформление документов для снятия ККТ с объекта Заказчика для проведения ремонта и ввода ККТ в эксплуатацию после его выполнения, плановые и внеплановые ремонты, при этом количество ремонтов не регламентируется.</t>
  </si>
  <si>
    <t>Ремонт производится при выходе их из строя ККТ и детекторов валют по причине их физического износа, а также из-за нарушения правил установки, хранения и эксплуатации ККТ, в случае повреждения пломб, СВК "ГР", "СО", ЗЭ "КВ"; попадания в ККТ посторонних предметов, жидкостей, сыпучих веществ; наличия в ККТ насекомых, грызунов, и (или) следов их жизнедеятельности. Производится замена запасных частей, комплектующих, узлов и блоков, заменяемых при выполнении ремонтов в послегарантийный период или других работ по ККТ. Выполняется не гарантийная замена фискальной памяти ККТ. Проводится на основании решений органов государственной власти РФ (изменение технических требований, доработка, модернизация и т.п.) доработки конструкции, аппаратной части и (или) программного обеспечения ККТ, приводящее к изменению технических характеристик версии модели, указанных в "Паспорте версии", с выдачей нового "Паспорта версии". Замена маркировочных табличек ("шильдиков") в случае их повреждения или утери. Оформление дубликатов утерянных паспортов (формуляров) и других эксплуатационных документов. Подключение внешних устройств (весы, сканер штрих - кодов, компьютер и т. п.).</t>
  </si>
  <si>
    <t>Ежегодная замена ЭКЛЗ</t>
  </si>
  <si>
    <t>Ежегодное тех. освидетельствование ККМ</t>
  </si>
  <si>
    <t>Ежемесячное техническое обслуживание ККМ</t>
  </si>
  <si>
    <t>Ремонт ККМ и детекторов валют</t>
  </si>
  <si>
    <t xml:space="preserve">Ежегодня замена электронной кассовой ленты защищенной (ЭКЛЗ) еФ3.058.007.                              Сертификат соответствия - РОСС RU.АЯ46.Н43464. </t>
  </si>
  <si>
    <t xml:space="preserve">Количество на </t>
  </si>
  <si>
    <t>Предельная стоимость лота составляет :  2 458 473,96 руб. без НДС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</si>
  <si>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</si>
  <si>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</si>
  <si>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</si>
  <si>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</si>
  <si>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</si>
  <si>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</si>
  <si>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</si>
  <si>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</si>
  <si>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</si>
  <si>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</si>
  <si>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</si>
  <si>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</si>
  <si>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ЭКЛЗ</t>
  </si>
  <si>
    <t>ТО</t>
  </si>
  <si>
    <t>ТехОсв</t>
  </si>
  <si>
    <t>Рем</t>
  </si>
  <si>
    <t>Всего</t>
  </si>
  <si>
    <t>Максимальная цена без НДС  в рублях</t>
  </si>
  <si>
    <t>Максимальная сумма без  НДС в руб</t>
  </si>
  <si>
    <t>Максимальная сумма c  НДС в руб</t>
  </si>
  <si>
    <t>Техническое задание (Спецификация)</t>
  </si>
  <si>
    <t>№ п/п</t>
  </si>
  <si>
    <t>1 кв.</t>
  </si>
  <si>
    <t>2 кв.</t>
  </si>
  <si>
    <t>3 кв.</t>
  </si>
  <si>
    <t>4 кв.</t>
  </si>
  <si>
    <t>Максимальная предельная стоимость расходов на ремонт ККМ и детекторов валют. Данный ценовой показатель остается неизменным при подаче заявок претендентами.</t>
  </si>
  <si>
    <t>Приложение №1 к Извещению о закупке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</si>
</sst>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6">
    <font>
      <sz val="10"/>
      <name val="Arial Cyr"/>
      <charset val="204"/>
    </font>
    <font>
      <sz val="12"/>
      <name val="Arial Cyr"/>
      <charset val="204"/>
    </font>
    <font>
      <sz val="16"/>
      <name val="Arial Cyr"/>
      <charset val="204"/>
    </font>
    <font>
      <sz val="18"/>
      <name val="Arial Cyr"/>
      <charset val="204"/>
    </font>
    <font>
      <sz val="14"/>
      <color rgb="FF000000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/>
    <xf numFmtId="0" fontId="0" fillId="0" borderId="5" xfId="0" applyBorder="1"/>
    <xf numFmtId="0" fontId="0" fillId="0" borderId="6" xfId="0" applyBorder="1"/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2" borderId="3" xfId="0" applyFill="1" applyBorder="1"/>
    <xf numFmtId="0" fontId="0" fillId="2" borderId="3" xfId="0" applyFill="1" applyBorder="1" applyAlignment="1"/>
    <xf numFmtId="164" fontId="0" fillId="0" borderId="3" xfId="0" applyNumberFormat="1" applyBorder="1"/>
    <xf numFmtId="1" fontId="1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4" xfId="0" applyBorder="1" applyAlignment="1"/>
    <xf numFmtId="0" fontId="0" fillId="0" borderId="3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0" xfId="0" applyAlignment="1"/>
    <xf numFmtId="0" fontId="3" fillId="0" borderId="0" xfId="0" applyFont="1" applyAlignment="1"/>
    <xf numFmtId="0" fontId="2" fillId="0" borderId="12" xfId="0" applyFont="1" applyBorder="1" applyAlignment="1"/>
    <xf numFmtId="0" fontId="0" fillId="2" borderId="3" xfId="0" applyFill="1" applyBorder="1" applyAlignment="1">
      <alignment horizontal="left"/>
    </xf>
    <xf numFmtId="0" fontId="0" fillId="0" borderId="9" xfId="0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wrapText="1"/>
    </xf>
    <xf numFmtId="0" fontId="4" fillId="0" borderId="9" xfId="0" applyFont="1" applyBorder="1" applyAlignment="1">
      <alignment horizontal="left" vertical="center" wrapText="1"/>
    </xf>
    <xf numFmtId="0" fontId="0" fillId="0" borderId="8" xfId="0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/>
    </xf>
    <xf numFmtId="0" fontId="1" fillId="0" borderId="8" xfId="0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3" fillId="0" borderId="0" xfId="0" applyFont="1" applyBorder="1" applyAlignment="1"/>
    <xf numFmtId="16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0" fontId="1" fillId="0" borderId="4" xfId="0" applyFont="1" applyBorder="1" applyAlignment="1"/>
    <xf numFmtId="0" fontId="0" fillId="0" borderId="1" xfId="0" applyBorder="1" applyAlignment="1">
      <alignment horizontal="center" wrapText="1"/>
    </xf>
    <xf numFmtId="1" fontId="0" fillId="0" borderId="0" xfId="0" applyNumberFormat="1"/>
    <xf numFmtId="0" fontId="0" fillId="0" borderId="7" xfId="0" applyBorder="1"/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0" xfId="0" applyBorder="1"/>
    <xf numFmtId="0" fontId="0" fillId="0" borderId="12" xfId="0" applyBorder="1"/>
    <xf numFmtId="0" fontId="0" fillId="0" borderId="11" xfId="0" applyBorder="1"/>
    <xf numFmtId="0" fontId="0" fillId="0" borderId="1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1" fontId="1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"/>
  <sheetViews>
    <sheetView tabSelected="1" view="pageBreakPreview" zoomScaleNormal="65" zoomScaleSheetLayoutView="100" workbookViewId="0">
      <selection activeCell="J1" sqref="J1"/>
    </sheetView>
  </sheetViews>
  <sheetFormatPr defaultRowHeight="12.75"/>
  <cols>
    <col min="1" max="1" width="5.28515625" customWidth="1"/>
    <col min="2" max="2" width="21.42578125" customWidth="1"/>
    <col min="3" max="3" width="3.42578125" customWidth="1"/>
    <col min="4" max="4" width="97.5703125" customWidth="1"/>
    <col min="5" max="5" width="9.7109375" customWidth="1"/>
    <col min="6" max="6" width="16.5703125" customWidth="1"/>
    <col min="7" max="7" width="8.42578125" customWidth="1"/>
    <col min="8" max="8" width="9.140625" customWidth="1"/>
    <col min="9" max="9" width="8.42578125" customWidth="1"/>
    <col min="10" max="10" width="8.85546875" customWidth="1"/>
    <col min="11" max="11" width="17.85546875" customWidth="1"/>
    <col min="12" max="12" width="17.42578125" customWidth="1"/>
  </cols>
  <sheetData>
    <row r="1" spans="1:13" ht="20.25" customHeight="1">
      <c r="F1" s="26"/>
      <c r="G1" s="26"/>
      <c r="H1" s="26"/>
      <c r="I1" s="26"/>
      <c r="J1" s="26" t="s">
        <v>52</v>
      </c>
      <c r="K1" s="26"/>
      <c r="L1" s="26"/>
    </row>
    <row r="2" spans="1:13" ht="27.75" customHeight="1">
      <c r="A2" s="27" t="s">
        <v>3</v>
      </c>
      <c r="B2" s="27"/>
      <c r="C2" s="27"/>
      <c r="D2" s="27" t="s">
        <v>45</v>
      </c>
      <c r="E2" s="27"/>
      <c r="F2" s="46"/>
      <c r="G2" s="49"/>
      <c r="H2" s="50"/>
      <c r="I2" s="49"/>
      <c r="J2" s="49"/>
      <c r="K2" s="46"/>
      <c r="L2" s="27"/>
    </row>
    <row r="3" spans="1:13" ht="15.75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3" ht="24.75" customHeight="1">
      <c r="A4" s="74" t="s">
        <v>46</v>
      </c>
      <c r="B4" s="51"/>
      <c r="C4" s="52"/>
      <c r="D4" s="81" t="s">
        <v>0</v>
      </c>
      <c r="E4" s="74" t="s">
        <v>4</v>
      </c>
      <c r="F4" s="74" t="s">
        <v>42</v>
      </c>
      <c r="G4" s="76" t="s">
        <v>23</v>
      </c>
      <c r="H4" s="77"/>
      <c r="I4" s="77"/>
      <c r="J4" s="78"/>
      <c r="K4" s="74" t="s">
        <v>43</v>
      </c>
      <c r="L4" s="74" t="s">
        <v>44</v>
      </c>
    </row>
    <row r="5" spans="1:13" ht="27.75" customHeight="1">
      <c r="A5" s="75"/>
      <c r="B5" s="79" t="s">
        <v>8</v>
      </c>
      <c r="C5" s="80"/>
      <c r="D5" s="82"/>
      <c r="E5" s="75"/>
      <c r="F5" s="75"/>
      <c r="G5" s="53" t="s">
        <v>47</v>
      </c>
      <c r="H5" s="53" t="s">
        <v>48</v>
      </c>
      <c r="I5" s="53" t="s">
        <v>49</v>
      </c>
      <c r="J5" s="53" t="s">
        <v>50</v>
      </c>
      <c r="K5" s="75"/>
      <c r="L5" s="75"/>
    </row>
    <row r="6" spans="1:13" ht="48" customHeight="1">
      <c r="A6" s="40">
        <v>1</v>
      </c>
      <c r="B6" s="41" t="s">
        <v>18</v>
      </c>
      <c r="C6" s="42"/>
      <c r="D6" s="43" t="s">
        <v>22</v>
      </c>
      <c r="E6" s="31">
        <v>156</v>
      </c>
      <c r="F6" s="48">
        <v>6799.66</v>
      </c>
      <c r="G6" s="33">
        <v>24</v>
      </c>
      <c r="H6" s="31">
        <v>56</v>
      </c>
      <c r="I6" s="33">
        <v>67</v>
      </c>
      <c r="J6" s="33">
        <v>9</v>
      </c>
      <c r="K6" s="35">
        <f>E6*F6</f>
        <v>1060746.96</v>
      </c>
      <c r="L6" s="35">
        <f>K6*1.18</f>
        <v>1251681.4127999998</v>
      </c>
      <c r="M6" s="54"/>
    </row>
    <row r="7" spans="1:13" ht="135">
      <c r="A7" s="6">
        <v>2</v>
      </c>
      <c r="B7" s="44" t="s">
        <v>19</v>
      </c>
      <c r="C7" s="3"/>
      <c r="D7" s="45" t="s">
        <v>15</v>
      </c>
      <c r="E7" s="16">
        <v>156</v>
      </c>
      <c r="F7" s="48">
        <v>615.25</v>
      </c>
      <c r="G7" s="10">
        <v>0</v>
      </c>
      <c r="H7" s="16">
        <v>156</v>
      </c>
      <c r="I7" s="10">
        <v>0</v>
      </c>
      <c r="J7" s="10">
        <v>0</v>
      </c>
      <c r="K7" s="5">
        <f>F7*E7</f>
        <v>95979</v>
      </c>
      <c r="L7" s="47">
        <f>K7*1.18</f>
        <v>113255.22</v>
      </c>
    </row>
    <row r="8" spans="1:13" ht="105" customHeight="1">
      <c r="A8" s="30">
        <v>3</v>
      </c>
      <c r="B8" s="39" t="s">
        <v>20</v>
      </c>
      <c r="C8" s="37"/>
      <c r="D8" s="38" t="s">
        <v>16</v>
      </c>
      <c r="E8" s="32">
        <v>1872</v>
      </c>
      <c r="F8" s="48">
        <v>615.25</v>
      </c>
      <c r="G8" s="34">
        <v>468</v>
      </c>
      <c r="H8" s="32">
        <v>468</v>
      </c>
      <c r="I8" s="34">
        <v>468</v>
      </c>
      <c r="J8" s="34">
        <v>468</v>
      </c>
      <c r="K8" s="36">
        <f>F8*E8</f>
        <v>1151748</v>
      </c>
      <c r="L8" s="47">
        <f>K8*1.18</f>
        <v>1359062.64</v>
      </c>
    </row>
    <row r="9" spans="1:13" ht="225">
      <c r="A9" s="30">
        <v>4</v>
      </c>
      <c r="B9" s="39" t="s">
        <v>21</v>
      </c>
      <c r="C9" s="37"/>
      <c r="D9" s="38" t="s">
        <v>17</v>
      </c>
      <c r="E9" s="71" t="s">
        <v>51</v>
      </c>
      <c r="F9" s="72"/>
      <c r="G9" s="72"/>
      <c r="H9" s="72"/>
      <c r="I9" s="72"/>
      <c r="J9" s="73"/>
      <c r="K9" s="47">
        <v>150000</v>
      </c>
      <c r="L9" s="47">
        <f>K9*1.18</f>
        <v>177000</v>
      </c>
    </row>
    <row r="10" spans="1:13" ht="29.25" customHeight="1">
      <c r="A10" s="6"/>
      <c r="B10" s="4" t="s">
        <v>7</v>
      </c>
      <c r="C10" s="3"/>
      <c r="D10" s="12"/>
      <c r="E10" s="16"/>
      <c r="F10" s="11"/>
      <c r="G10" s="10"/>
      <c r="H10" s="10"/>
      <c r="I10" s="10"/>
      <c r="J10" s="10"/>
      <c r="K10" s="5">
        <f>SUM(K6:K9)</f>
        <v>2458473.96</v>
      </c>
      <c r="L10" s="5">
        <f>SUM(L6:L9)</f>
        <v>2900999.2727999995</v>
      </c>
    </row>
    <row r="11" spans="1:13" ht="20.25" customHeight="1">
      <c r="A11" s="1" t="s">
        <v>24</v>
      </c>
      <c r="B11" s="29"/>
      <c r="C11" s="13"/>
      <c r="D11" s="14"/>
      <c r="E11" s="13"/>
      <c r="F11" s="2"/>
      <c r="G11" s="2"/>
      <c r="H11" s="2"/>
      <c r="I11" s="2"/>
      <c r="J11" s="2"/>
      <c r="K11" s="15"/>
      <c r="L11" s="15"/>
    </row>
    <row r="12" spans="1:13">
      <c r="A12" s="1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3">
      <c r="A13" s="1" t="s">
        <v>9</v>
      </c>
      <c r="B13" s="2"/>
      <c r="D13" s="2" t="s">
        <v>10</v>
      </c>
      <c r="E13" s="2"/>
      <c r="F13" s="2"/>
      <c r="G13" s="2"/>
      <c r="H13" s="2"/>
      <c r="I13" s="2"/>
      <c r="J13" s="2"/>
      <c r="K13" s="2"/>
      <c r="L13" s="2"/>
    </row>
    <row r="14" spans="1:13">
      <c r="A14" s="8"/>
      <c r="B14" s="9"/>
      <c r="C14" s="9"/>
      <c r="D14" s="9"/>
      <c r="E14" s="9"/>
      <c r="F14" s="9" t="s">
        <v>5</v>
      </c>
      <c r="G14" s="9"/>
      <c r="H14" s="9"/>
      <c r="I14" s="9"/>
      <c r="J14" s="9"/>
      <c r="K14" s="9"/>
      <c r="L14" s="9"/>
    </row>
    <row r="15" spans="1:13">
      <c r="A15" s="24"/>
      <c r="B15" s="25"/>
      <c r="C15" s="17" t="s">
        <v>11</v>
      </c>
      <c r="D15" s="19"/>
      <c r="E15" s="19"/>
      <c r="F15" s="19"/>
      <c r="G15" s="19"/>
      <c r="H15" s="19"/>
      <c r="I15" s="19"/>
      <c r="J15" s="19"/>
      <c r="K15" s="19"/>
      <c r="L15" s="19"/>
    </row>
    <row r="16" spans="1:13">
      <c r="A16" s="20"/>
      <c r="B16" s="21"/>
      <c r="C16" s="17" t="s">
        <v>14</v>
      </c>
      <c r="D16" s="19"/>
      <c r="E16" s="19"/>
      <c r="F16" s="19"/>
      <c r="G16" s="19"/>
      <c r="H16" s="19"/>
      <c r="I16" s="19"/>
      <c r="J16" s="19"/>
      <c r="K16" s="19"/>
      <c r="L16" s="19"/>
    </row>
    <row r="17" spans="1:12">
      <c r="A17" s="20" t="s">
        <v>1</v>
      </c>
      <c r="B17" s="21"/>
      <c r="C17" s="17" t="s">
        <v>13</v>
      </c>
      <c r="D17" s="19"/>
      <c r="E17" s="19"/>
      <c r="F17" s="19"/>
      <c r="G17" s="19"/>
      <c r="H17" s="19"/>
      <c r="I17" s="19"/>
      <c r="J17" s="19"/>
      <c r="K17" s="19"/>
      <c r="L17" s="19"/>
    </row>
    <row r="18" spans="1:12">
      <c r="A18" s="20"/>
      <c r="B18" s="21"/>
      <c r="C18" s="17" t="s">
        <v>12</v>
      </c>
      <c r="D18" s="19"/>
      <c r="E18" s="19"/>
      <c r="F18" s="19"/>
      <c r="G18" s="19"/>
      <c r="H18" s="19"/>
      <c r="I18" s="19"/>
      <c r="J18" s="19"/>
      <c r="K18" s="19"/>
      <c r="L18" s="19"/>
    </row>
    <row r="19" spans="1:12">
      <c r="A19" s="20"/>
      <c r="B19" s="21"/>
      <c r="C19" s="17"/>
      <c r="D19" s="19"/>
      <c r="E19" s="19"/>
      <c r="F19" s="19"/>
      <c r="G19" s="19"/>
      <c r="H19" s="19"/>
      <c r="I19" s="19"/>
      <c r="J19" s="19"/>
      <c r="K19" s="19"/>
      <c r="L19" s="19"/>
    </row>
    <row r="20" spans="1:12">
      <c r="A20" s="22"/>
      <c r="B20" s="23"/>
      <c r="C20" s="17"/>
      <c r="D20" s="19"/>
      <c r="E20" s="19"/>
      <c r="F20" s="19"/>
      <c r="G20" s="19"/>
      <c r="H20" s="19"/>
      <c r="I20" s="19"/>
      <c r="J20" s="19"/>
      <c r="K20" s="19"/>
      <c r="L20" s="19"/>
    </row>
    <row r="21" spans="1:12">
      <c r="A21" s="17" t="s">
        <v>2</v>
      </c>
      <c r="B21" s="18"/>
      <c r="C21" s="17" t="s">
        <v>6</v>
      </c>
      <c r="D21" s="19"/>
      <c r="E21" s="19"/>
      <c r="F21" s="19"/>
      <c r="G21" s="19"/>
      <c r="H21" s="19"/>
      <c r="I21" s="19"/>
      <c r="J21" s="19"/>
      <c r="K21" s="19"/>
      <c r="L21" s="19"/>
    </row>
    <row r="22" spans="1:12" ht="42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</row>
  </sheetData>
  <mergeCells count="9">
    <mergeCell ref="E9:J9"/>
    <mergeCell ref="A4:A5"/>
    <mergeCell ref="G4:J4"/>
    <mergeCell ref="L4:L5"/>
    <mergeCell ref="B5:C5"/>
    <mergeCell ref="K4:K5"/>
    <mergeCell ref="D4:D5"/>
    <mergeCell ref="E4:E5"/>
    <mergeCell ref="F4:F5"/>
  </mergeCells>
  <pageMargins left="0.59055118110236227" right="0.23622047244094491" top="0.27559055118110237" bottom="0.27559055118110237" header="0.31496062992125984" footer="0.31496062992125984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4:Z25"/>
  <sheetViews>
    <sheetView workbookViewId="0">
      <selection activeCell="C14" sqref="C14:V14"/>
    </sheetView>
  </sheetViews>
  <sheetFormatPr defaultRowHeight="12.75"/>
  <cols>
    <col min="1" max="1" width="4.140625" customWidth="1"/>
    <col min="2" max="2" width="7.140625" customWidth="1"/>
    <col min="3" max="3" width="4" bestFit="1" customWidth="1"/>
    <col min="4" max="4" width="7" bestFit="1" customWidth="1"/>
    <col min="5" max="5" width="4.28515625" bestFit="1" customWidth="1"/>
    <col min="6" max="6" width="7" bestFit="1" customWidth="1"/>
    <col min="7" max="7" width="4.28515625" bestFit="1" customWidth="1"/>
    <col min="8" max="8" width="7" bestFit="1" customWidth="1"/>
    <col min="9" max="9" width="4" bestFit="1" customWidth="1"/>
    <col min="10" max="10" width="7" bestFit="1" customWidth="1"/>
    <col min="11" max="11" width="4.28515625" bestFit="1" customWidth="1"/>
    <col min="12" max="12" width="7" bestFit="1" customWidth="1"/>
    <col min="13" max="13" width="4.42578125" bestFit="1" customWidth="1"/>
    <col min="14" max="14" width="7" bestFit="1" customWidth="1"/>
    <col min="15" max="15" width="4.42578125" bestFit="1" customWidth="1"/>
    <col min="16" max="16" width="7" bestFit="1" customWidth="1"/>
    <col min="17" max="17" width="3.7109375" bestFit="1" customWidth="1"/>
    <col min="18" max="18" width="7" bestFit="1" customWidth="1"/>
    <col min="19" max="19" width="4" bestFit="1" customWidth="1"/>
    <col min="20" max="20" width="7" bestFit="1" customWidth="1"/>
    <col min="21" max="21" width="3.5703125" bestFit="1" customWidth="1"/>
    <col min="22" max="22" width="7" bestFit="1" customWidth="1"/>
    <col min="23" max="23" width="5.7109375" customWidth="1"/>
    <col min="24" max="24" width="7" bestFit="1" customWidth="1"/>
    <col min="25" max="25" width="4" bestFit="1" customWidth="1"/>
    <col min="26" max="26" width="8" bestFit="1" customWidth="1"/>
  </cols>
  <sheetData>
    <row r="4" spans="1:26">
      <c r="C4" s="8" t="s">
        <v>25</v>
      </c>
      <c r="D4" s="9"/>
      <c r="E4" s="9" t="s">
        <v>26</v>
      </c>
      <c r="F4" s="9"/>
      <c r="G4" s="9" t="s">
        <v>27</v>
      </c>
      <c r="H4" s="55"/>
      <c r="I4" s="8" t="s">
        <v>28</v>
      </c>
      <c r="J4" s="9"/>
      <c r="K4" s="9" t="s">
        <v>29</v>
      </c>
      <c r="L4" s="9"/>
      <c r="M4" s="9" t="s">
        <v>30</v>
      </c>
      <c r="N4" s="55"/>
      <c r="O4" s="8" t="s">
        <v>31</v>
      </c>
      <c r="P4" s="9"/>
      <c r="Q4" s="9" t="s">
        <v>32</v>
      </c>
      <c r="R4" s="9"/>
      <c r="S4" s="9" t="s">
        <v>33</v>
      </c>
      <c r="T4" s="55"/>
      <c r="U4" s="8" t="s">
        <v>34</v>
      </c>
      <c r="V4" s="9"/>
      <c r="W4" s="9" t="s">
        <v>35</v>
      </c>
      <c r="X4" s="9"/>
      <c r="Y4" s="9" t="s">
        <v>36</v>
      </c>
      <c r="Z4" s="55"/>
    </row>
    <row r="5" spans="1:26">
      <c r="A5" t="s">
        <v>37</v>
      </c>
      <c r="B5">
        <v>6799.66</v>
      </c>
      <c r="C5" s="56">
        <f>D5/B5</f>
        <v>15.44503695773024</v>
      </c>
      <c r="D5" s="57">
        <f>D11-D6-D7-D8</f>
        <v>105021</v>
      </c>
      <c r="E5" s="57"/>
      <c r="F5" s="57">
        <f t="shared" ref="F5" si="0">F11-F6-F7-F8</f>
        <v>0</v>
      </c>
      <c r="G5" s="57">
        <f>H5/B5</f>
        <v>9.5623898842000923</v>
      </c>
      <c r="H5" s="58">
        <f t="shared" ref="H5" si="1">H11-H6-H7-H8</f>
        <v>65021</v>
      </c>
      <c r="I5" s="56">
        <f>J5/B5</f>
        <v>38.346329081159944</v>
      </c>
      <c r="J5" s="57">
        <f t="shared" ref="J5" si="2">J11-J6-J7-J8</f>
        <v>260742</v>
      </c>
      <c r="K5" s="57">
        <f>L5/B5</f>
        <v>6.2828141407070355</v>
      </c>
      <c r="L5" s="57">
        <f t="shared" ref="L5" si="3">L11-L6-L7-L8</f>
        <v>42721</v>
      </c>
      <c r="M5" s="57">
        <f>N5/B5</f>
        <v>13.692008129818255</v>
      </c>
      <c r="N5" s="58">
        <f t="shared" ref="N5" si="4">N11-N6-N7-N8</f>
        <v>93101</v>
      </c>
      <c r="O5" s="56">
        <f>P5/B5</f>
        <v>30.151654641555609</v>
      </c>
      <c r="P5" s="57">
        <f t="shared" ref="P5" si="5">P11-P6-P7-P8</f>
        <v>205021</v>
      </c>
      <c r="Q5" s="57">
        <f>R5/B5</f>
        <v>18.386360494495314</v>
      </c>
      <c r="R5" s="57">
        <f t="shared" ref="R5" si="6">R11-R6-R7-R8</f>
        <v>125021</v>
      </c>
      <c r="S5" s="57">
        <f>T5/B5</f>
        <v>19.857022262877852</v>
      </c>
      <c r="T5" s="58">
        <f t="shared" ref="T5" si="7">T11-T6-T7-T8</f>
        <v>135021</v>
      </c>
      <c r="U5" s="56">
        <f>V5/B5</f>
        <v>30.151654641555609</v>
      </c>
      <c r="V5" s="57">
        <f t="shared" ref="V5" si="8">V11-V6-V7-V8</f>
        <v>205021</v>
      </c>
      <c r="W5" s="57">
        <f>X5/B5</f>
        <v>13.239044305156435</v>
      </c>
      <c r="X5" s="57">
        <f t="shared" ref="X5" si="9">X11-X6-X7-X8</f>
        <v>90021</v>
      </c>
      <c r="Y5" s="57">
        <f>Z5/B5</f>
        <v>27.210331104790534</v>
      </c>
      <c r="Z5" s="58">
        <f t="shared" ref="Z5" si="10">Z11-Z6-Z7-Z8</f>
        <v>185021</v>
      </c>
    </row>
    <row r="6" spans="1:26">
      <c r="A6" t="s">
        <v>38</v>
      </c>
      <c r="B6">
        <v>615.25</v>
      </c>
      <c r="C6" s="56">
        <v>156</v>
      </c>
      <c r="D6" s="57">
        <f>B6*C6</f>
        <v>95979</v>
      </c>
      <c r="E6" s="57"/>
      <c r="F6" s="57">
        <v>95979</v>
      </c>
      <c r="G6" s="57"/>
      <c r="H6" s="58">
        <v>95979</v>
      </c>
      <c r="I6" s="56"/>
      <c r="J6" s="57">
        <v>95979</v>
      </c>
      <c r="K6" s="57"/>
      <c r="L6" s="57">
        <v>95979</v>
      </c>
      <c r="M6" s="57"/>
      <c r="N6" s="58">
        <v>95979</v>
      </c>
      <c r="O6" s="56"/>
      <c r="P6" s="57">
        <v>95979</v>
      </c>
      <c r="Q6" s="57"/>
      <c r="R6" s="57">
        <v>95979</v>
      </c>
      <c r="S6" s="57"/>
      <c r="T6" s="58">
        <v>95979</v>
      </c>
      <c r="U6" s="56"/>
      <c r="V6" s="57">
        <v>95979</v>
      </c>
      <c r="W6" s="57"/>
      <c r="X6" s="57">
        <v>95979</v>
      </c>
      <c r="Y6" s="57"/>
      <c r="Z6" s="58">
        <v>95979</v>
      </c>
    </row>
    <row r="7" spans="1:26">
      <c r="A7" t="s">
        <v>39</v>
      </c>
      <c r="B7">
        <v>615.25</v>
      </c>
      <c r="C7" s="56"/>
      <c r="D7" s="57"/>
      <c r="E7" s="57"/>
      <c r="F7" s="57"/>
      <c r="G7" s="57"/>
      <c r="H7" s="58"/>
      <c r="I7" s="56"/>
      <c r="J7" s="57">
        <v>95979</v>
      </c>
      <c r="K7" s="57"/>
      <c r="L7" s="57"/>
      <c r="M7" s="57"/>
      <c r="N7" s="58"/>
      <c r="O7" s="56"/>
      <c r="P7" s="57"/>
      <c r="Q7" s="57"/>
      <c r="R7" s="57"/>
      <c r="S7" s="57"/>
      <c r="T7" s="58"/>
      <c r="U7" s="56"/>
      <c r="V7" s="57"/>
      <c r="W7" s="57"/>
      <c r="X7" s="57"/>
      <c r="Y7" s="57"/>
      <c r="Z7" s="58"/>
    </row>
    <row r="8" spans="1:26">
      <c r="A8" t="s">
        <v>40</v>
      </c>
      <c r="C8" s="56"/>
      <c r="D8" s="57">
        <v>10000</v>
      </c>
      <c r="E8" s="57"/>
      <c r="F8" s="57">
        <v>4021</v>
      </c>
      <c r="G8" s="57"/>
      <c r="H8" s="58">
        <v>10000</v>
      </c>
      <c r="I8" s="56"/>
      <c r="J8" s="57">
        <v>10000</v>
      </c>
      <c r="K8" s="57"/>
      <c r="L8" s="57">
        <v>10000</v>
      </c>
      <c r="M8" s="57"/>
      <c r="N8" s="58">
        <v>10000</v>
      </c>
      <c r="O8" s="56"/>
      <c r="P8" s="57">
        <v>10000</v>
      </c>
      <c r="Q8" s="57"/>
      <c r="R8" s="57">
        <v>10000</v>
      </c>
      <c r="S8" s="57"/>
      <c r="T8" s="58">
        <v>10000</v>
      </c>
      <c r="U8" s="56"/>
      <c r="V8" s="57">
        <v>10000</v>
      </c>
      <c r="W8" s="57"/>
      <c r="X8" s="57">
        <v>10000</v>
      </c>
      <c r="Y8" s="57"/>
      <c r="Z8" s="58">
        <v>10000</v>
      </c>
    </row>
    <row r="9" spans="1:26">
      <c r="C9" s="56"/>
      <c r="D9" s="57"/>
      <c r="E9" s="57"/>
      <c r="F9" s="57"/>
      <c r="G9" s="57"/>
      <c r="H9" s="58"/>
      <c r="I9" s="56"/>
      <c r="J9" s="57"/>
      <c r="K9" s="57"/>
      <c r="L9" s="57"/>
      <c r="M9" s="57"/>
      <c r="N9" s="58"/>
      <c r="O9" s="56"/>
      <c r="P9" s="57"/>
      <c r="Q9" s="57"/>
      <c r="R9" s="57"/>
      <c r="S9" s="57"/>
      <c r="T9" s="58"/>
      <c r="U9" s="56"/>
      <c r="V9" s="57"/>
      <c r="W9" s="57"/>
      <c r="X9" s="57"/>
      <c r="Y9" s="57"/>
      <c r="Z9" s="58"/>
    </row>
    <row r="10" spans="1:26">
      <c r="C10" s="56"/>
      <c r="D10" s="57"/>
      <c r="E10" s="57"/>
      <c r="F10" s="57"/>
      <c r="G10" s="57"/>
      <c r="H10" s="58"/>
      <c r="I10" s="56"/>
      <c r="J10" s="57"/>
      <c r="K10" s="57"/>
      <c r="L10" s="57"/>
      <c r="M10" s="57"/>
      <c r="N10" s="58"/>
      <c r="O10" s="56"/>
      <c r="P10" s="57"/>
      <c r="Q10" s="57"/>
      <c r="R10" s="57"/>
      <c r="S10" s="57"/>
      <c r="T10" s="58"/>
      <c r="U10" s="56"/>
      <c r="V10" s="57"/>
      <c r="W10" s="57"/>
      <c r="X10" s="57"/>
      <c r="Y10" s="57"/>
      <c r="Z10" s="58"/>
    </row>
    <row r="11" spans="1:26">
      <c r="A11" t="s">
        <v>41</v>
      </c>
      <c r="C11" s="56"/>
      <c r="D11" s="57">
        <v>211000</v>
      </c>
      <c r="E11" s="57"/>
      <c r="F11" s="57">
        <v>100000</v>
      </c>
      <c r="G11" s="57"/>
      <c r="H11" s="58">
        <v>171000</v>
      </c>
      <c r="I11" s="56"/>
      <c r="J11" s="57">
        <v>462700</v>
      </c>
      <c r="K11" s="57"/>
      <c r="L11" s="57">
        <v>148700</v>
      </c>
      <c r="M11" s="57"/>
      <c r="N11" s="58">
        <v>199080</v>
      </c>
      <c r="O11" s="56"/>
      <c r="P11" s="57">
        <v>311000</v>
      </c>
      <c r="Q11" s="57"/>
      <c r="R11" s="57">
        <v>231000</v>
      </c>
      <c r="S11" s="57"/>
      <c r="T11" s="58">
        <v>241000</v>
      </c>
      <c r="U11" s="56"/>
      <c r="V11" s="57">
        <v>311000</v>
      </c>
      <c r="W11" s="57"/>
      <c r="X11" s="57">
        <v>196000</v>
      </c>
      <c r="Y11" s="57"/>
      <c r="Z11" s="58">
        <v>291000</v>
      </c>
    </row>
    <row r="12" spans="1:26">
      <c r="C12" s="56"/>
      <c r="D12" s="57"/>
      <c r="E12" s="57"/>
      <c r="F12" s="57"/>
      <c r="G12" s="57"/>
      <c r="H12" s="58"/>
      <c r="I12" s="56"/>
      <c r="J12" s="57"/>
      <c r="K12" s="57"/>
      <c r="L12" s="57"/>
      <c r="M12" s="57"/>
      <c r="N12" s="58"/>
      <c r="O12" s="56"/>
      <c r="P12" s="57"/>
      <c r="Q12" s="57"/>
      <c r="R12" s="57"/>
      <c r="S12" s="57"/>
      <c r="T12" s="58"/>
      <c r="U12" s="56"/>
      <c r="V12" s="57"/>
      <c r="W12" s="57"/>
      <c r="X12" s="57"/>
      <c r="Y12" s="57"/>
      <c r="Z12" s="58"/>
    </row>
    <row r="13" spans="1:26">
      <c r="C13" s="56"/>
      <c r="D13" s="57"/>
      <c r="E13" s="57"/>
      <c r="F13" s="57"/>
      <c r="G13" s="57"/>
      <c r="H13" s="58"/>
      <c r="I13" s="56"/>
      <c r="J13" s="57"/>
      <c r="K13" s="57"/>
      <c r="L13" s="57"/>
      <c r="M13" s="57"/>
      <c r="N13" s="58"/>
      <c r="O13" s="56"/>
      <c r="P13" s="57"/>
      <c r="Q13" s="57"/>
      <c r="R13" s="57"/>
      <c r="S13" s="57"/>
      <c r="T13" s="58"/>
      <c r="U13" s="56"/>
      <c r="V13" s="57"/>
      <c r="W13" s="57"/>
      <c r="X13" s="57"/>
      <c r="Y13" s="57"/>
      <c r="Z13" s="58"/>
    </row>
    <row r="14" spans="1:26">
      <c r="C14" s="56">
        <v>15</v>
      </c>
      <c r="D14" s="57"/>
      <c r="E14" s="57">
        <v>0</v>
      </c>
      <c r="F14" s="57"/>
      <c r="G14" s="57">
        <v>9</v>
      </c>
      <c r="H14" s="58"/>
      <c r="I14" s="56">
        <v>37</v>
      </c>
      <c r="J14" s="57"/>
      <c r="K14" s="57">
        <v>6</v>
      </c>
      <c r="L14" s="57"/>
      <c r="M14" s="57">
        <v>13</v>
      </c>
      <c r="N14" s="58"/>
      <c r="O14" s="56">
        <v>30</v>
      </c>
      <c r="P14" s="57"/>
      <c r="Q14" s="57">
        <v>18</v>
      </c>
      <c r="R14" s="57"/>
      <c r="S14" s="57">
        <v>19</v>
      </c>
      <c r="T14" s="58"/>
      <c r="U14" s="56">
        <v>9</v>
      </c>
      <c r="V14" s="57"/>
      <c r="W14" s="57"/>
      <c r="X14" s="57"/>
      <c r="Y14" s="57"/>
      <c r="Z14" s="58"/>
    </row>
    <row r="15" spans="1:26">
      <c r="C15" s="59"/>
      <c r="D15" s="60"/>
      <c r="E15" s="60"/>
      <c r="F15" s="60"/>
      <c r="G15" s="60">
        <f>SUM(C14:G14)</f>
        <v>24</v>
      </c>
      <c r="H15" s="61">
        <f>G15*B5</f>
        <v>163191.84</v>
      </c>
      <c r="I15" s="59"/>
      <c r="J15" s="60"/>
      <c r="K15" s="60"/>
      <c r="L15" s="60"/>
      <c r="M15" s="60">
        <f>SUM(I14:M14)</f>
        <v>56</v>
      </c>
      <c r="N15" s="61">
        <f>M15*B5</f>
        <v>380780.95999999996</v>
      </c>
      <c r="O15" s="59"/>
      <c r="P15" s="60"/>
      <c r="Q15" s="60"/>
      <c r="R15" s="60"/>
      <c r="S15" s="60">
        <f>SUM(O14:S14)</f>
        <v>67</v>
      </c>
      <c r="T15" s="61">
        <f>S15*B5</f>
        <v>455577.22</v>
      </c>
      <c r="U15" s="59"/>
      <c r="V15" s="60"/>
      <c r="W15" s="60"/>
      <c r="X15" s="60"/>
      <c r="Y15" s="60">
        <f>SUM(U14:Y14)</f>
        <v>9</v>
      </c>
      <c r="Z15" s="61">
        <f>Y15*B5</f>
        <v>61196.94</v>
      </c>
    </row>
    <row r="16" spans="1:26">
      <c r="D16">
        <f>C14*6799.66</f>
        <v>101994.9</v>
      </c>
      <c r="F16">
        <f t="shared" ref="F16" si="11">E14*6799.66</f>
        <v>0</v>
      </c>
      <c r="H16">
        <f t="shared" ref="H16" si="12">G14*6799.66</f>
        <v>61196.94</v>
      </c>
      <c r="J16">
        <f t="shared" ref="J16" si="13">I14*6799.66</f>
        <v>251587.41999999998</v>
      </c>
      <c r="L16">
        <f t="shared" ref="L16" si="14">K14*6799.66</f>
        <v>40797.96</v>
      </c>
      <c r="N16">
        <f t="shared" ref="N16" si="15">M14*6799.66</f>
        <v>88395.58</v>
      </c>
      <c r="P16">
        <f t="shared" ref="P16" si="16">O14*6799.66</f>
        <v>203989.8</v>
      </c>
      <c r="R16">
        <f t="shared" ref="R16" si="17">Q14*6799.66</f>
        <v>122393.88</v>
      </c>
      <c r="T16">
        <f t="shared" ref="T16" si="18">S14*6799.66</f>
        <v>129193.54</v>
      </c>
      <c r="V16">
        <f t="shared" ref="V16" si="19">U14*6799.66</f>
        <v>61196.94</v>
      </c>
      <c r="X16">
        <f t="shared" ref="X16" si="20">W14*6799.66</f>
        <v>0</v>
      </c>
      <c r="Z16">
        <f t="shared" ref="Z16" si="21">Y14*6799.66</f>
        <v>0</v>
      </c>
    </row>
    <row r="17" spans="4:26">
      <c r="D17" s="57">
        <v>95979</v>
      </c>
      <c r="E17" s="57"/>
      <c r="F17" s="57">
        <v>95979</v>
      </c>
      <c r="G17" s="57"/>
      <c r="H17" s="58">
        <v>95979</v>
      </c>
      <c r="I17" s="56"/>
      <c r="J17" s="57">
        <v>95979</v>
      </c>
      <c r="K17" s="57"/>
      <c r="L17" s="57">
        <v>95979</v>
      </c>
      <c r="M17" s="57"/>
      <c r="N17" s="58">
        <v>95979</v>
      </c>
      <c r="O17" s="56"/>
      <c r="P17" s="57">
        <v>95979</v>
      </c>
      <c r="Q17" s="57"/>
      <c r="R17" s="57">
        <v>95979</v>
      </c>
      <c r="S17" s="57"/>
      <c r="T17" s="58">
        <v>95979</v>
      </c>
      <c r="U17" s="56"/>
      <c r="V17" s="57">
        <v>95979</v>
      </c>
      <c r="W17" s="57"/>
      <c r="X17" s="57">
        <v>95979</v>
      </c>
      <c r="Y17" s="57"/>
      <c r="Z17" s="58">
        <v>95979</v>
      </c>
    </row>
    <row r="18" spans="4:26">
      <c r="D18" s="57">
        <v>13000</v>
      </c>
      <c r="E18" s="57"/>
      <c r="F18" s="57">
        <v>4021</v>
      </c>
      <c r="G18" s="57"/>
      <c r="H18" s="57">
        <v>13270</v>
      </c>
      <c r="I18" s="56"/>
      <c r="J18" s="57">
        <v>18540</v>
      </c>
      <c r="K18" s="57"/>
      <c r="L18" s="57">
        <v>11270</v>
      </c>
      <c r="M18" s="57"/>
      <c r="N18" s="57">
        <v>13270</v>
      </c>
      <c r="O18" s="56"/>
      <c r="P18" s="57">
        <v>11000</v>
      </c>
      <c r="Q18" s="57"/>
      <c r="R18" s="57">
        <v>12270</v>
      </c>
      <c r="S18" s="57"/>
      <c r="T18" s="57">
        <v>13270</v>
      </c>
      <c r="U18" s="56"/>
      <c r="V18" s="57">
        <v>13540</v>
      </c>
      <c r="W18" s="57"/>
      <c r="X18" s="57">
        <v>13270</v>
      </c>
      <c r="Y18" s="57"/>
      <c r="Z18" s="57">
        <v>13279</v>
      </c>
    </row>
    <row r="19" spans="4:26">
      <c r="J19" s="57">
        <v>95979</v>
      </c>
    </row>
    <row r="20" spans="4:26" ht="13.5" thickBot="1"/>
    <row r="21" spans="4:26">
      <c r="D21" s="63" t="s">
        <v>25</v>
      </c>
      <c r="E21" s="64"/>
      <c r="F21" s="64" t="s">
        <v>26</v>
      </c>
      <c r="G21" s="64"/>
      <c r="H21" s="64" t="s">
        <v>27</v>
      </c>
      <c r="I21" s="64"/>
      <c r="J21" s="64" t="s">
        <v>28</v>
      </c>
      <c r="K21" s="64"/>
      <c r="L21" s="64" t="s">
        <v>29</v>
      </c>
      <c r="M21" s="64"/>
      <c r="N21" s="64" t="s">
        <v>30</v>
      </c>
      <c r="O21" s="64"/>
      <c r="P21" s="64" t="s">
        <v>31</v>
      </c>
      <c r="Q21" s="64"/>
      <c r="R21" s="64" t="s">
        <v>32</v>
      </c>
      <c r="S21" s="64"/>
      <c r="T21" s="64" t="s">
        <v>33</v>
      </c>
      <c r="U21" s="64"/>
      <c r="V21" s="64" t="s">
        <v>34</v>
      </c>
      <c r="W21" s="64"/>
      <c r="X21" s="64" t="s">
        <v>35</v>
      </c>
      <c r="Y21" s="64"/>
      <c r="Z21" s="65" t="s">
        <v>36</v>
      </c>
    </row>
    <row r="22" spans="4:26">
      <c r="D22" s="66">
        <f>SUM(D16:D21)</f>
        <v>210973.9</v>
      </c>
      <c r="E22" s="62"/>
      <c r="F22" s="62">
        <f t="shared" ref="F22" si="22">SUM(F16:F21)</f>
        <v>100000</v>
      </c>
      <c r="G22" s="62"/>
      <c r="H22" s="62">
        <f t="shared" ref="H22" si="23">SUM(H16:H21)</f>
        <v>170445.94</v>
      </c>
      <c r="I22" s="62"/>
      <c r="J22" s="62">
        <f t="shared" ref="J22" si="24">SUM(J16:J21)</f>
        <v>462085.42</v>
      </c>
      <c r="K22" s="62"/>
      <c r="L22" s="62">
        <f t="shared" ref="L22" si="25">SUM(L16:L21)</f>
        <v>148046.96</v>
      </c>
      <c r="M22" s="62"/>
      <c r="N22" s="62">
        <f t="shared" ref="N22" si="26">SUM(N16:N21)</f>
        <v>197644.58000000002</v>
      </c>
      <c r="O22" s="62"/>
      <c r="P22" s="62">
        <f t="shared" ref="P22" si="27">SUM(P16:P21)</f>
        <v>310968.8</v>
      </c>
      <c r="Q22" s="62"/>
      <c r="R22" s="62">
        <f t="shared" ref="R22" si="28">SUM(R16:R21)</f>
        <v>230642.88</v>
      </c>
      <c r="S22" s="62"/>
      <c r="T22" s="62">
        <f t="shared" ref="T22" si="29">SUM(T16:T21)</f>
        <v>238442.53999999998</v>
      </c>
      <c r="U22" s="62"/>
      <c r="V22" s="62">
        <f t="shared" ref="V22" si="30">SUM(V16:V21)</f>
        <v>170715.94</v>
      </c>
      <c r="W22" s="62"/>
      <c r="X22" s="62">
        <f t="shared" ref="X22" si="31">SUM(X16:X21)</f>
        <v>109249</v>
      </c>
      <c r="Y22" s="62"/>
      <c r="Z22" s="67">
        <f t="shared" ref="Z22" si="32">SUM(Z16:Z21)</f>
        <v>109258</v>
      </c>
    </row>
    <row r="23" spans="4:26">
      <c r="D23" s="66"/>
      <c r="E23" s="62"/>
      <c r="F23" s="62"/>
      <c r="G23" s="62"/>
      <c r="H23" s="62">
        <f>SUM(D22:H22)</f>
        <v>481419.84</v>
      </c>
      <c r="I23" s="62"/>
      <c r="J23" s="62"/>
      <c r="K23" s="62"/>
      <c r="L23" s="62"/>
      <c r="M23" s="62"/>
      <c r="N23" s="62">
        <f>SUM(J22:N22)</f>
        <v>807776.96</v>
      </c>
      <c r="O23" s="62"/>
      <c r="P23" s="62"/>
      <c r="Q23" s="62"/>
      <c r="R23" s="62"/>
      <c r="S23" s="62"/>
      <c r="T23" s="62">
        <f>SUM(P22:T22)</f>
        <v>780054.22</v>
      </c>
      <c r="U23" s="62"/>
      <c r="V23" s="62"/>
      <c r="W23" s="62"/>
      <c r="X23" s="62"/>
      <c r="Y23" s="62"/>
      <c r="Z23" s="67">
        <f>SUM(V22:Z22)</f>
        <v>389222.94</v>
      </c>
    </row>
    <row r="24" spans="4:26" ht="13.5" thickBot="1">
      <c r="D24" s="68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70"/>
    </row>
    <row r="25" spans="4:26">
      <c r="Z25">
        <f>H23+N23+T23+Z23</f>
        <v>2458473.96</v>
      </c>
    </row>
  </sheetData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техзадание</vt:lpstr>
      <vt:lpstr>Лист1</vt:lpstr>
      <vt:lpstr>техзадание!Область_печати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Ахметзянова Венера Фанитовна</dc:creator>
  <cp:lastModifiedBy>Фаррахова Эльвера Римовна</cp:lastModifiedBy>
  <cp:lastPrinted>2015-12-30T10:23:55Z</cp:lastPrinted>
  <dcterms:created xsi:type="dcterms:W3CDTF">2013-01-22T09:31:15Z</dcterms:created>
  <dcterms:modified xsi:type="dcterms:W3CDTF">2015-12-30T10:24:00Z</dcterms:modified>
</cp:coreProperties>
</file>