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025"/>
  </bookViews>
  <sheets>
    <sheet name="Лист1" sheetId="1" r:id="rId1"/>
    <sheet name="XLR_NoRangeSheet" sheetId="2" state="veryHidden" r:id="rId2"/>
  </sheets>
  <definedNames>
    <definedName name="Query1">Лист1!$A$7:$Y$28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Лист1!$A$34:$L$34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E45" i="1"/>
  <c r="D45"/>
  <c r="K9" l="1"/>
  <c r="L9" s="1"/>
  <c r="K8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7"/>
  <c r="L8" l="1"/>
  <c r="L28" s="1"/>
  <c r="K28"/>
  <c r="L29" s="1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<sst xmlns="http://schemas.openxmlformats.org/spreadsheetml/2006/main" count="138" uniqueCount="112">
  <si>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</si>
  <si>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</si>
  <si>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</si>
  <si>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</si>
  <si>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</si>
  <si>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</si>
  <si>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</si>
  <si>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</si>
  <si>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</si>
  <si>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</si>
  <si>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</si>
  <si>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</si>
  <si>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</si>
  <si>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</si>
  <si>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</si>
  <si>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</si>
  <si>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</si>
  <si>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>Номенклатура</t>
  </si>
  <si>
    <t>4.2, Developer  (build 122-D7)</t>
  </si>
  <si>
    <t>Query2</t>
  </si>
  <si>
    <t>г.Уфа</t>
  </si>
  <si>
    <t>Поставка оборудования СПД - отдел развития</t>
  </si>
  <si>
    <t>, тел. , эл.почта:</t>
  </si>
  <si>
    <t/>
  </si>
  <si>
    <t>02.11.2015</t>
  </si>
  <si>
    <t>Бадьина Лилия Альбертовна</t>
  </si>
  <si>
    <t>(347)221-57-43</t>
  </si>
  <si>
    <t>Отдел развития (ОР)</t>
  </si>
  <si>
    <t>Приложение 1.3</t>
  </si>
  <si>
    <t>40241</t>
  </si>
  <si>
    <t>КОММУТАТОР CISCO ME3600X-24FS-M</t>
  </si>
  <si>
    <t>Коммутатор Layer2 Layer3, 24 порта 1000Base-X (SFP), 2 порта 10G(SFP+), блок питания DC  + SMARTNET 8x5xNBD, «ME3600X 10GE Upgrade License
ME3600X Advanced Metro IP Access License»</t>
  </si>
  <si>
    <t>шт</t>
  </si>
  <si>
    <t>40677</t>
  </si>
  <si>
    <t>КАРТА ЛИНЕЙНАЯ WS-X6704-10GE</t>
  </si>
  <si>
    <t xml:space="preserve"> WS-X6704-10GE CEF720 4 port 10-Gigabit Ethernet Rev. 2.7 (Линейная карта 7606) SMARTNET 8x5xNBD</t>
  </si>
  <si>
    <t>41407</t>
  </si>
  <si>
    <t>МОДУЛЬ WS-X6748-SFP</t>
  </si>
  <si>
    <t xml:space="preserve"> Catalyst 6500 48-port GigE Mod: fabric-enabled (Req. SFPs) + 8x5xNBD</t>
  </si>
  <si>
    <t>41406</t>
  </si>
  <si>
    <t>МОДУЛЬ ПИТАНИЯ WS-CDC-2500W</t>
  </si>
  <si>
    <t>Catalyst 6000 2500W DC Power Supply</t>
  </si>
  <si>
    <t>41447</t>
  </si>
  <si>
    <t>ЛИЦЕНЗИЯ ME3600X-10G</t>
  </si>
  <si>
    <t>Лицензия ME3600X 10GE Upgrade License</t>
  </si>
  <si>
    <t>41448</t>
  </si>
  <si>
    <t>ЛИЦЕНЗИЯ ME3600X-A</t>
  </si>
  <si>
    <t>Лицензия ME3600X Advanced Metro IP Access License</t>
  </si>
  <si>
    <t>41484</t>
  </si>
  <si>
    <t>ТРАНСИВЕР GLC-T 1000BASE-T SFP</t>
  </si>
  <si>
    <t>Меддный трансивер SFP 1000BaseT, с интерфейсом RJ45</t>
  </si>
  <si>
    <t>41478</t>
  </si>
  <si>
    <t>ТРАНСИВЕР SNR-SFP+W37-20</t>
  </si>
  <si>
    <t>Оптический трансивер  SFP+ WDM 10GBASE-LR/LW, разъем LC,1330 нм,  дальность 20 км</t>
  </si>
  <si>
    <t>41479</t>
  </si>
  <si>
    <t>ТРАНСИВЕР SNR-SFP+W73-20</t>
  </si>
  <si>
    <t>Оптический трансивер  SFP+ WDM 10GBASE-LR/LW, разъем LC,1270 нм,  дальность 20 км</t>
  </si>
  <si>
    <t>42276</t>
  </si>
  <si>
    <t>ШАССИ WS-C6506-E</t>
  </si>
  <si>
    <t>Catalyst Chassis+Fan Tray+Sup720-10G; IP Base ONLY incl. VSS</t>
  </si>
  <si>
    <t>42287</t>
  </si>
  <si>
    <t>ТРАНСИВЕР SFP+-10GE-850-0,3-SR</t>
  </si>
  <si>
    <t>Трансивер SFP+ модуль (10 Гбит/с, 300 м, 850 нм, двухволоконный, 850nm, 10Gbps, SFP+ 300 m, 0?C ~ +70?, GPP-85192-SRC)</t>
  </si>
  <si>
    <t>42470</t>
  </si>
  <si>
    <t>КОММУТАТОР ME-3400EG-12CS-M</t>
  </si>
  <si>
    <t>Коммутатор Cisco 12*COMBO (10/100/1000 и SFP) + 4 x SFP, в комплекте с блоком питания ME34X-PWR-DC</t>
  </si>
  <si>
    <t>42514</t>
  </si>
  <si>
    <t>КОНВЕРТЕР ИНТЕРФЕЙСОВ XENPAK-SFP+</t>
  </si>
  <si>
    <t>Конвертер интерфейсов Xenpak в SFP+</t>
  </si>
  <si>
    <t>42515</t>
  </si>
  <si>
    <t>КОНВЕРТЕР ИНТЕРФЕЙСОВ X2-SFP+</t>
  </si>
  <si>
    <t>Конвертер интерфейсов X2 в SFP+</t>
  </si>
  <si>
    <t>42516</t>
  </si>
  <si>
    <t>ТРАНСИВЕР SFP+ 10GE-BX-1270-40</t>
  </si>
  <si>
    <t>Трансивер SFP+ WDM, дальность до 40км (16dB), 1270нм, одноволокрнный, разъем LC</t>
  </si>
  <si>
    <t>42517</t>
  </si>
  <si>
    <t>ТРАНСИВЕР SFP+ 10GE-BX-1330-40</t>
  </si>
  <si>
    <t>Трансивер SFP+ WDM, дальность до 40км (16dB), 1330нм, одноволокрнный, разъем LC</t>
  </si>
  <si>
    <t>42518</t>
  </si>
  <si>
    <t>ТРАНСИВЕР SFP+ 10GE-BX-1270-60</t>
  </si>
  <si>
    <t>Трансивер SFP+ WDM, дальность до 60км (21dB), 1270нм, одноволокрнный, разъем LC</t>
  </si>
  <si>
    <t>42519</t>
  </si>
  <si>
    <t>ТРАНСИВЕР SFP+ 10GE-BX-1330-60</t>
  </si>
  <si>
    <t>Трансивер SFP+ WDM, дальность до 60км (21dB), 1330нм, одноволокрнный, разъем LC</t>
  </si>
  <si>
    <t>43464</t>
  </si>
  <si>
    <t>КОММУТАТОР N3K-C3548P-10G</t>
  </si>
  <si>
    <t>Коммутатор Cisco Nexus N3K-C3548P-10G, 48 портов 1 - 10GE (SFP+)</t>
  </si>
  <si>
    <t>43465</t>
  </si>
  <si>
    <t>ПОДДЕРЖКА СЕРВИСНАЯ CON-SNT-3548P10G</t>
  </si>
  <si>
    <t>Сервисная поддержка для коммутатора  Cisco Nexus N3K-C3548P-10G на 1 год</t>
  </si>
  <si>
    <t>43466</t>
  </si>
  <si>
    <t>ЛИЦЕНЗИЯ N3548-BAS1K9</t>
  </si>
  <si>
    <t>Лицензия с базовым функционалом для коммутатора Cisco Nexus N3K-C3548P-10G</t>
  </si>
  <si>
    <t>Приложение 1.1</t>
  </si>
  <si>
    <t>Поставка оборудования СПД</t>
  </si>
  <si>
    <t>Eд.  изм</t>
  </si>
  <si>
    <t>II кв (12.05.2015)</t>
  </si>
  <si>
    <t>III кв (07.09.2015)</t>
  </si>
  <si>
    <r>
      <t xml:space="preserve">Предельная сумма лота составляет:    </t>
    </r>
    <r>
      <rPr>
        <b/>
        <u/>
        <sz val="11"/>
        <color theme="1"/>
        <rFont val="Calibri"/>
        <family val="2"/>
        <charset val="204"/>
        <scheme val="minor"/>
      </rPr>
      <t>39 333 873,05</t>
    </r>
    <r>
      <rPr>
        <sz val="11"/>
        <color theme="1"/>
        <rFont val="Calibri"/>
        <family val="2"/>
        <charset val="204"/>
        <scheme val="minor"/>
      </rPr>
      <t xml:space="preserve">   руб. с НДС.</t>
    </r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</si>
  <si>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</si>
  <si>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до 12 мая 2015г, до 7 сентября 2015г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</si>
  <si>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</si>
  <si>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Декларация соответствия</t>
  </si>
  <si>
    <t>Сертификат соответствия стандартам РФ , техническое описание поставляемого товара, инструкция на русском языке</t>
  </si>
  <si>
    <t xml:space="preserve">Поставщик должен быть авторизованным партнером Cisco Systems                             </t>
  </si>
  <si>
    <t>Авторизационное посьмо от Cisco Cystems</t>
  </si>
  <si>
    <t xml:space="preserve">Поставщик должен быть авторизованным партнером Cisco Systems               </t>
  </si>
  <si>
    <t>не менее 12 месяцев</t>
  </si>
  <si>
    <t>Тимофеев И.А. тел. 221-54-78 эл. почта: Timofeev@bashtel.ru</t>
  </si>
  <si>
    <t>Каримов В. Р. тел. 221-54-56 эл. почта: KarimovVR@bashtel.ru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</si>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</sst>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top"/>
    </xf>
    <xf numFmtId="0" fontId="4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Y45"/>
  <sheetViews>
    <sheetView tabSelected="1" topLeftCell="A31" workbookViewId="0">
      <selection activeCell="E42" sqref="E42:L44"/>
    </sheetView>
  </sheetViews>
  <sheetFormatPr defaultRowHeight="15"/>
  <cols>
    <col min="1" max="1" width="0.85546875" customWidth="1"/>
    <col min="2" max="2" width="5.42578125" customWidth="1"/>
    <col min="3" max="3" width="8.42578125" style="10" customWidth="1"/>
    <col min="4" max="4" width="31.140625" customWidth="1"/>
    <col min="5" max="5" width="28.7109375" customWidth="1"/>
    <col min="6" max="6" width="5.42578125" customWidth="1"/>
    <col min="7" max="7" width="11.5703125" customWidth="1"/>
    <col min="8" max="8" width="11.5703125" bestFit="1" customWidth="1"/>
    <col min="10" max="10" width="19.5703125" style="7" customWidth="1"/>
    <col min="11" max="11" width="16" style="7" customWidth="1"/>
    <col min="12" max="12" width="18.28515625" style="9" customWidth="1"/>
    <col min="13" max="13" width="12.5703125" customWidth="1"/>
    <col min="15" max="15" width="11.42578125" bestFit="1" customWidth="1"/>
    <col min="21" max="24" width="9.140625" style="10"/>
  </cols>
  <sheetData>
    <row r="1" spans="1:25">
      <c r="K1" s="7" t="s">
        <v>93</v>
      </c>
    </row>
    <row r="2" spans="1:25">
      <c r="B2" s="46" t="s">
        <v>7</v>
      </c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25">
      <c r="B3" t="s">
        <v>15</v>
      </c>
      <c r="C3" s="10" t="s">
        <v>94</v>
      </c>
      <c r="D3" s="16"/>
      <c r="E3" s="15" t="s">
        <v>27</v>
      </c>
    </row>
    <row r="4" spans="1:25" s="11" customFormat="1" ht="15" customHeight="1">
      <c r="B4" s="47" t="s">
        <v>0</v>
      </c>
      <c r="C4" s="50" t="s">
        <v>17</v>
      </c>
      <c r="D4" s="47" t="s">
        <v>9</v>
      </c>
      <c r="E4" s="47" t="s">
        <v>1</v>
      </c>
      <c r="F4" s="47" t="s">
        <v>95</v>
      </c>
      <c r="G4" s="49"/>
      <c r="H4" s="49"/>
      <c r="I4" s="49"/>
      <c r="J4" s="55" t="s">
        <v>11</v>
      </c>
      <c r="K4" s="53" t="s">
        <v>12</v>
      </c>
      <c r="L4" s="48" t="s">
        <v>14</v>
      </c>
    </row>
    <row r="5" spans="1:25" s="12" customFormat="1" ht="64.5" customHeight="1">
      <c r="B5" s="47"/>
      <c r="C5" s="51"/>
      <c r="D5" s="47"/>
      <c r="E5" s="47"/>
      <c r="F5" s="47"/>
      <c r="G5" s="8" t="s">
        <v>96</v>
      </c>
      <c r="H5" s="8" t="s">
        <v>97</v>
      </c>
      <c r="I5" s="8" t="s">
        <v>10</v>
      </c>
      <c r="J5" s="56"/>
      <c r="K5" s="54"/>
      <c r="L5" s="48"/>
    </row>
    <row r="6" spans="1:25" s="11" customFormat="1">
      <c r="B6" s="13">
        <v>1</v>
      </c>
      <c r="C6" s="18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</row>
    <row r="7" spans="1:25" ht="120">
      <c r="A7" s="10"/>
      <c r="B7" s="6">
        <f t="shared" ref="B7:B27" si="0">ROW()-6</f>
        <v>1</v>
      </c>
      <c r="C7" s="6" t="s">
        <v>29</v>
      </c>
      <c r="D7" s="1" t="s">
        <v>30</v>
      </c>
      <c r="E7" s="1" t="s">
        <v>31</v>
      </c>
      <c r="F7" s="4" t="s">
        <v>32</v>
      </c>
      <c r="G7" s="21">
        <v>27</v>
      </c>
      <c r="H7" s="17">
        <v>0</v>
      </c>
      <c r="I7" s="17">
        <v>27</v>
      </c>
      <c r="J7" s="5">
        <v>322684.24</v>
      </c>
      <c r="K7" s="5">
        <v>8712474.4800000004</v>
      </c>
      <c r="L7" s="5">
        <f>K7*1.18</f>
        <v>10280719.886399999</v>
      </c>
      <c r="M7" s="10"/>
      <c r="N7" s="10"/>
      <c r="O7" s="10"/>
      <c r="P7" s="10"/>
      <c r="Q7" s="10"/>
      <c r="R7" s="10"/>
      <c r="S7" s="10"/>
      <c r="T7" s="10"/>
      <c r="Y7" s="10"/>
    </row>
    <row r="8" spans="1:25" s="10" customFormat="1" ht="60">
      <c r="B8" s="6">
        <f t="shared" si="0"/>
        <v>2</v>
      </c>
      <c r="C8" s="6" t="s">
        <v>33</v>
      </c>
      <c r="D8" s="1" t="s">
        <v>34</v>
      </c>
      <c r="E8" s="1" t="s">
        <v>35</v>
      </c>
      <c r="F8" s="4" t="s">
        <v>32</v>
      </c>
      <c r="G8" s="21">
        <v>2</v>
      </c>
      <c r="H8" s="21">
        <v>1</v>
      </c>
      <c r="I8" s="21">
        <v>3</v>
      </c>
      <c r="J8" s="5">
        <v>480000</v>
      </c>
      <c r="K8" s="5">
        <f>J8*I8</f>
        <v>1440000</v>
      </c>
      <c r="L8" s="5">
        <f t="shared" ref="L8:L27" si="1">K8*1.18</f>
        <v>1699200</v>
      </c>
    </row>
    <row r="9" spans="1:25" ht="45">
      <c r="A9" s="10"/>
      <c r="B9" s="6">
        <f t="shared" si="0"/>
        <v>3</v>
      </c>
      <c r="C9" s="6" t="s">
        <v>36</v>
      </c>
      <c r="D9" s="1" t="s">
        <v>37</v>
      </c>
      <c r="E9" s="1" t="s">
        <v>38</v>
      </c>
      <c r="F9" s="4" t="s">
        <v>32</v>
      </c>
      <c r="G9" s="21">
        <v>8</v>
      </c>
      <c r="H9" s="21">
        <v>4</v>
      </c>
      <c r="I9" s="21">
        <v>12</v>
      </c>
      <c r="J9" s="5">
        <v>632000</v>
      </c>
      <c r="K9" s="5">
        <f>J9*I9</f>
        <v>7584000</v>
      </c>
      <c r="L9" s="5">
        <f t="shared" si="1"/>
        <v>8949120</v>
      </c>
      <c r="M9" s="10"/>
      <c r="N9" s="10"/>
      <c r="O9" s="10"/>
      <c r="P9" s="10"/>
      <c r="Q9" s="10"/>
      <c r="R9" s="10"/>
      <c r="S9" s="10"/>
      <c r="T9" s="10"/>
      <c r="Y9" s="10"/>
    </row>
    <row r="10" spans="1:25" ht="30">
      <c r="A10" s="10"/>
      <c r="B10" s="6">
        <f t="shared" si="0"/>
        <v>4</v>
      </c>
      <c r="C10" s="6" t="s">
        <v>39</v>
      </c>
      <c r="D10" s="1" t="s">
        <v>40</v>
      </c>
      <c r="E10" s="1" t="s">
        <v>41</v>
      </c>
      <c r="F10" s="4" t="s">
        <v>32</v>
      </c>
      <c r="G10" s="21">
        <v>5</v>
      </c>
      <c r="H10" s="17">
        <v>1</v>
      </c>
      <c r="I10" s="17">
        <v>6</v>
      </c>
      <c r="J10" s="5">
        <v>139920</v>
      </c>
      <c r="K10" s="5">
        <v>839520</v>
      </c>
      <c r="L10" s="5">
        <f t="shared" si="1"/>
        <v>990633.6</v>
      </c>
      <c r="M10" s="10"/>
      <c r="N10" s="10"/>
      <c r="O10" s="10"/>
      <c r="P10" s="10"/>
      <c r="Q10" s="10"/>
      <c r="R10" s="10"/>
      <c r="S10" s="10"/>
      <c r="T10" s="10"/>
      <c r="Y10" s="10"/>
    </row>
    <row r="11" spans="1:25" ht="30">
      <c r="A11" s="10"/>
      <c r="B11" s="6">
        <f t="shared" si="0"/>
        <v>5</v>
      </c>
      <c r="C11" s="6" t="s">
        <v>42</v>
      </c>
      <c r="D11" s="1" t="s">
        <v>43</v>
      </c>
      <c r="E11" s="1" t="s">
        <v>44</v>
      </c>
      <c r="F11" s="4" t="s">
        <v>32</v>
      </c>
      <c r="G11" s="21">
        <v>24</v>
      </c>
      <c r="H11" s="17">
        <v>0</v>
      </c>
      <c r="I11" s="17">
        <v>24</v>
      </c>
      <c r="J11" s="5">
        <v>75557.86</v>
      </c>
      <c r="K11" s="5">
        <v>1813388.64</v>
      </c>
      <c r="L11" s="5">
        <f t="shared" si="1"/>
        <v>2139798.5951999999</v>
      </c>
      <c r="M11" s="10"/>
      <c r="N11" s="10"/>
      <c r="O11" s="10"/>
      <c r="P11" s="10"/>
      <c r="Q11" s="10"/>
      <c r="R11" s="10"/>
      <c r="S11" s="10"/>
      <c r="T11" s="10"/>
      <c r="Y11" s="10"/>
    </row>
    <row r="12" spans="1:25" ht="30">
      <c r="A12" s="10"/>
      <c r="B12" s="6">
        <f t="shared" si="0"/>
        <v>6</v>
      </c>
      <c r="C12" s="6" t="s">
        <v>45</v>
      </c>
      <c r="D12" s="1" t="s">
        <v>46</v>
      </c>
      <c r="E12" s="1" t="s">
        <v>47</v>
      </c>
      <c r="F12" s="4" t="s">
        <v>32</v>
      </c>
      <c r="G12" s="21">
        <v>24</v>
      </c>
      <c r="H12" s="17">
        <v>0</v>
      </c>
      <c r="I12" s="17">
        <v>24</v>
      </c>
      <c r="J12" s="5">
        <v>100785.86</v>
      </c>
      <c r="K12" s="5">
        <v>2418860.64</v>
      </c>
      <c r="L12" s="5">
        <f t="shared" si="1"/>
        <v>2854255.5551999998</v>
      </c>
      <c r="M12" s="10"/>
      <c r="N12" s="10"/>
      <c r="O12" s="10"/>
      <c r="P12" s="10"/>
      <c r="Q12" s="10"/>
      <c r="R12" s="10"/>
      <c r="S12" s="10"/>
      <c r="T12" s="10"/>
      <c r="Y12" s="10"/>
    </row>
    <row r="13" spans="1:25" ht="45">
      <c r="A13" s="10"/>
      <c r="B13" s="6">
        <f t="shared" si="0"/>
        <v>7</v>
      </c>
      <c r="C13" s="6" t="s">
        <v>48</v>
      </c>
      <c r="D13" s="1" t="s">
        <v>49</v>
      </c>
      <c r="E13" s="1" t="s">
        <v>50</v>
      </c>
      <c r="F13" s="4" t="s">
        <v>32</v>
      </c>
      <c r="G13" s="21">
        <v>132</v>
      </c>
      <c r="H13" s="17">
        <v>0</v>
      </c>
      <c r="I13" s="17">
        <v>132</v>
      </c>
      <c r="J13" s="5">
        <v>5605.28</v>
      </c>
      <c r="K13" s="5">
        <v>739896.96</v>
      </c>
      <c r="L13" s="5">
        <f t="shared" si="1"/>
        <v>873078.41279999993</v>
      </c>
      <c r="M13" s="10"/>
      <c r="N13" s="10"/>
      <c r="O13" s="10"/>
      <c r="P13" s="10"/>
      <c r="Q13" s="10"/>
      <c r="R13" s="10"/>
      <c r="S13" s="10"/>
      <c r="T13" s="10"/>
      <c r="Y13" s="10"/>
    </row>
    <row r="14" spans="1:25" s="10" customFormat="1" ht="45">
      <c r="B14" s="6">
        <f t="shared" si="0"/>
        <v>8</v>
      </c>
      <c r="C14" s="6" t="s">
        <v>51</v>
      </c>
      <c r="D14" s="1" t="s">
        <v>52</v>
      </c>
      <c r="E14" s="1" t="s">
        <v>53</v>
      </c>
      <c r="F14" s="4" t="s">
        <v>32</v>
      </c>
      <c r="G14" s="21">
        <v>24</v>
      </c>
      <c r="H14" s="17">
        <v>0</v>
      </c>
      <c r="I14" s="17">
        <v>24</v>
      </c>
      <c r="J14" s="5">
        <v>8193</v>
      </c>
      <c r="K14" s="5">
        <v>196632</v>
      </c>
      <c r="L14" s="5">
        <f t="shared" si="1"/>
        <v>232025.75999999998</v>
      </c>
    </row>
    <row r="15" spans="1:25" s="10" customFormat="1" ht="45">
      <c r="B15" s="6">
        <f t="shared" si="0"/>
        <v>9</v>
      </c>
      <c r="C15" s="6" t="s">
        <v>54</v>
      </c>
      <c r="D15" s="1" t="s">
        <v>55</v>
      </c>
      <c r="E15" s="1" t="s">
        <v>56</v>
      </c>
      <c r="F15" s="4" t="s">
        <v>32</v>
      </c>
      <c r="G15" s="21">
        <v>24</v>
      </c>
      <c r="H15" s="17">
        <v>0</v>
      </c>
      <c r="I15" s="17">
        <v>24</v>
      </c>
      <c r="J15" s="5">
        <v>8193</v>
      </c>
      <c r="K15" s="5">
        <v>196632</v>
      </c>
      <c r="L15" s="5">
        <f t="shared" si="1"/>
        <v>232025.75999999998</v>
      </c>
    </row>
    <row r="16" spans="1:25" ht="45">
      <c r="A16" s="10"/>
      <c r="B16" s="6">
        <f t="shared" si="0"/>
        <v>10</v>
      </c>
      <c r="C16" s="6" t="s">
        <v>57</v>
      </c>
      <c r="D16" s="1" t="s">
        <v>58</v>
      </c>
      <c r="E16" s="1" t="s">
        <v>59</v>
      </c>
      <c r="F16" s="4" t="s">
        <v>32</v>
      </c>
      <c r="G16" s="21">
        <v>4</v>
      </c>
      <c r="H16" s="17">
        <v>1</v>
      </c>
      <c r="I16" s="17">
        <v>5</v>
      </c>
      <c r="J16" s="5">
        <v>943400</v>
      </c>
      <c r="K16" s="5">
        <v>4717000</v>
      </c>
      <c r="L16" s="5">
        <f t="shared" si="1"/>
        <v>5566060</v>
      </c>
      <c r="M16" s="10"/>
      <c r="N16" s="10"/>
      <c r="O16" s="10"/>
      <c r="P16" s="10"/>
      <c r="Q16" s="10"/>
      <c r="R16" s="10"/>
      <c r="S16" s="10"/>
      <c r="T16" s="10"/>
      <c r="Y16" s="10"/>
    </row>
    <row r="17" spans="1:25" ht="75">
      <c r="A17" s="10"/>
      <c r="B17" s="6">
        <f t="shared" si="0"/>
        <v>11</v>
      </c>
      <c r="C17" s="6" t="s">
        <v>60</v>
      </c>
      <c r="D17" s="1" t="s">
        <v>61</v>
      </c>
      <c r="E17" s="1" t="s">
        <v>62</v>
      </c>
      <c r="F17" s="4" t="s">
        <v>32</v>
      </c>
      <c r="G17" s="21">
        <v>25</v>
      </c>
      <c r="H17" s="17"/>
      <c r="I17" s="17">
        <v>25</v>
      </c>
      <c r="J17" s="5">
        <v>3180</v>
      </c>
      <c r="K17" s="5">
        <v>79500</v>
      </c>
      <c r="L17" s="5">
        <f t="shared" si="1"/>
        <v>93810</v>
      </c>
      <c r="M17" s="10"/>
      <c r="N17" s="10"/>
      <c r="O17" s="10"/>
      <c r="P17" s="10"/>
      <c r="Q17" s="10"/>
      <c r="R17" s="10"/>
      <c r="S17" s="10"/>
      <c r="T17" s="10"/>
      <c r="Y17" s="10"/>
    </row>
    <row r="18" spans="1:25" s="10" customFormat="1" ht="60">
      <c r="B18" s="6">
        <f t="shared" si="0"/>
        <v>12</v>
      </c>
      <c r="C18" s="6" t="s">
        <v>63</v>
      </c>
      <c r="D18" s="1" t="s">
        <v>64</v>
      </c>
      <c r="E18" s="1" t="s">
        <v>65</v>
      </c>
      <c r="F18" s="4" t="s">
        <v>32</v>
      </c>
      <c r="G18" s="21">
        <v>13</v>
      </c>
      <c r="H18" s="17">
        <v>16</v>
      </c>
      <c r="I18" s="17">
        <v>29</v>
      </c>
      <c r="J18" s="5">
        <v>81302</v>
      </c>
      <c r="K18" s="5">
        <v>2357758</v>
      </c>
      <c r="L18" s="5">
        <f t="shared" si="1"/>
        <v>2782154.44</v>
      </c>
    </row>
    <row r="19" spans="1:25" ht="30">
      <c r="A19" s="10"/>
      <c r="B19" s="6">
        <f t="shared" si="0"/>
        <v>13</v>
      </c>
      <c r="C19" s="6" t="s">
        <v>66</v>
      </c>
      <c r="D19" s="1" t="s">
        <v>67</v>
      </c>
      <c r="E19" s="1" t="s">
        <v>68</v>
      </c>
      <c r="F19" s="4" t="s">
        <v>32</v>
      </c>
      <c r="G19" s="21">
        <v>24</v>
      </c>
      <c r="H19" s="17">
        <v>0</v>
      </c>
      <c r="I19" s="17">
        <v>24</v>
      </c>
      <c r="J19" s="5">
        <v>6360</v>
      </c>
      <c r="K19" s="5">
        <v>152640</v>
      </c>
      <c r="L19" s="5">
        <f t="shared" si="1"/>
        <v>180115.19999999998</v>
      </c>
      <c r="M19" s="10"/>
      <c r="N19" s="10"/>
      <c r="O19" s="10"/>
      <c r="P19" s="10"/>
      <c r="Q19" s="10"/>
      <c r="R19" s="10"/>
      <c r="S19" s="10"/>
      <c r="T19" s="10"/>
      <c r="Y19" s="10"/>
    </row>
    <row r="20" spans="1:25" s="10" customFormat="1" ht="30">
      <c r="B20" s="6">
        <f t="shared" si="0"/>
        <v>14</v>
      </c>
      <c r="C20" s="6" t="s">
        <v>69</v>
      </c>
      <c r="D20" s="1" t="s">
        <v>70</v>
      </c>
      <c r="E20" s="1" t="s">
        <v>71</v>
      </c>
      <c r="F20" s="4" t="s">
        <v>32</v>
      </c>
      <c r="G20" s="21">
        <v>20</v>
      </c>
      <c r="H20" s="17"/>
      <c r="I20" s="17">
        <v>20</v>
      </c>
      <c r="J20" s="5">
        <v>6254</v>
      </c>
      <c r="K20" s="5">
        <v>125080</v>
      </c>
      <c r="L20" s="5">
        <f t="shared" si="1"/>
        <v>147594.4</v>
      </c>
    </row>
    <row r="21" spans="1:25" ht="60">
      <c r="A21" s="10"/>
      <c r="B21" s="6">
        <f t="shared" si="0"/>
        <v>15</v>
      </c>
      <c r="C21" s="6" t="s">
        <v>72</v>
      </c>
      <c r="D21" s="1" t="s">
        <v>73</v>
      </c>
      <c r="E21" s="1" t="s">
        <v>74</v>
      </c>
      <c r="F21" s="4" t="s">
        <v>32</v>
      </c>
      <c r="G21" s="21">
        <v>8</v>
      </c>
      <c r="H21" s="17">
        <v>0</v>
      </c>
      <c r="I21" s="17">
        <v>8</v>
      </c>
      <c r="J21" s="5">
        <v>11554</v>
      </c>
      <c r="K21" s="5">
        <v>92432</v>
      </c>
      <c r="L21" s="5">
        <f t="shared" si="1"/>
        <v>109069.75999999999</v>
      </c>
      <c r="M21" s="10"/>
      <c r="N21" s="10"/>
      <c r="O21" s="10"/>
      <c r="P21" s="10"/>
      <c r="Q21" s="10"/>
      <c r="R21" s="10"/>
      <c r="S21" s="10"/>
      <c r="T21" s="10"/>
      <c r="Y21" s="10"/>
    </row>
    <row r="22" spans="1:25" ht="60">
      <c r="A22" s="10"/>
      <c r="B22" s="6">
        <f t="shared" si="0"/>
        <v>16</v>
      </c>
      <c r="C22" s="6" t="s">
        <v>75</v>
      </c>
      <c r="D22" s="1" t="s">
        <v>76</v>
      </c>
      <c r="E22" s="1" t="s">
        <v>77</v>
      </c>
      <c r="F22" s="4" t="s">
        <v>32</v>
      </c>
      <c r="G22" s="21">
        <v>8</v>
      </c>
      <c r="H22" s="17">
        <v>0</v>
      </c>
      <c r="I22" s="17">
        <v>8</v>
      </c>
      <c r="J22" s="5">
        <v>11554</v>
      </c>
      <c r="K22" s="5">
        <v>92432</v>
      </c>
      <c r="L22" s="5">
        <f t="shared" si="1"/>
        <v>109069.75999999999</v>
      </c>
      <c r="M22" s="10"/>
      <c r="N22" s="10"/>
      <c r="O22" s="10"/>
      <c r="P22" s="10"/>
      <c r="Q22" s="10"/>
      <c r="R22" s="10"/>
      <c r="S22" s="10"/>
      <c r="T22" s="10"/>
      <c r="Y22" s="10"/>
    </row>
    <row r="23" spans="1:25" ht="60">
      <c r="A23" s="10"/>
      <c r="B23" s="6">
        <f t="shared" si="0"/>
        <v>17</v>
      </c>
      <c r="C23" s="6" t="s">
        <v>78</v>
      </c>
      <c r="D23" s="1" t="s">
        <v>79</v>
      </c>
      <c r="E23" s="1" t="s">
        <v>80</v>
      </c>
      <c r="F23" s="4" t="s">
        <v>32</v>
      </c>
      <c r="G23" s="21">
        <v>1</v>
      </c>
      <c r="H23" s="17">
        <v>0</v>
      </c>
      <c r="I23" s="17">
        <v>1</v>
      </c>
      <c r="J23" s="5">
        <v>27772</v>
      </c>
      <c r="K23" s="5">
        <v>27772</v>
      </c>
      <c r="L23" s="5">
        <f t="shared" si="1"/>
        <v>32770.959999999999</v>
      </c>
      <c r="M23" s="10"/>
      <c r="N23" s="10"/>
      <c r="O23" s="10"/>
      <c r="P23" s="10"/>
      <c r="Q23" s="10"/>
      <c r="R23" s="10"/>
      <c r="S23" s="10"/>
      <c r="T23" s="10"/>
      <c r="Y23" s="10"/>
    </row>
    <row r="24" spans="1:25" ht="60">
      <c r="A24" s="10"/>
      <c r="B24" s="6">
        <f t="shared" si="0"/>
        <v>18</v>
      </c>
      <c r="C24" s="6" t="s">
        <v>81</v>
      </c>
      <c r="D24" s="1" t="s">
        <v>82</v>
      </c>
      <c r="E24" s="1" t="s">
        <v>83</v>
      </c>
      <c r="F24" s="4" t="s">
        <v>32</v>
      </c>
      <c r="G24" s="21">
        <v>1</v>
      </c>
      <c r="H24" s="17">
        <v>0</v>
      </c>
      <c r="I24" s="17">
        <v>1</v>
      </c>
      <c r="J24" s="5">
        <v>27772</v>
      </c>
      <c r="K24" s="5">
        <v>27772</v>
      </c>
      <c r="L24" s="5">
        <f t="shared" si="1"/>
        <v>32770.959999999999</v>
      </c>
      <c r="M24" s="10"/>
      <c r="N24" s="10"/>
      <c r="O24" s="10"/>
      <c r="P24" s="10"/>
      <c r="Q24" s="10"/>
      <c r="R24" s="10"/>
      <c r="S24" s="10"/>
      <c r="T24" s="10"/>
      <c r="Y24" s="10"/>
    </row>
    <row r="25" spans="1:25" ht="45">
      <c r="A25" s="10"/>
      <c r="B25" s="6">
        <f t="shared" si="0"/>
        <v>19</v>
      </c>
      <c r="C25" s="6" t="s">
        <v>84</v>
      </c>
      <c r="D25" s="1" t="s">
        <v>85</v>
      </c>
      <c r="E25" s="1" t="s">
        <v>86</v>
      </c>
      <c r="F25" s="4" t="s">
        <v>32</v>
      </c>
      <c r="G25" s="21">
        <v>2</v>
      </c>
      <c r="H25" s="17">
        <v>0</v>
      </c>
      <c r="I25" s="17">
        <v>2</v>
      </c>
      <c r="J25" s="5">
        <v>727000</v>
      </c>
      <c r="K25" s="5">
        <v>1454000</v>
      </c>
      <c r="L25" s="5">
        <f t="shared" si="1"/>
        <v>1715720</v>
      </c>
      <c r="M25" s="10"/>
      <c r="N25" s="10"/>
      <c r="O25" s="10"/>
      <c r="P25" s="10"/>
      <c r="Q25" s="10"/>
      <c r="R25" s="10"/>
      <c r="S25" s="10"/>
      <c r="T25" s="10"/>
      <c r="Y25" s="10"/>
    </row>
    <row r="26" spans="1:25" ht="45">
      <c r="A26" s="10"/>
      <c r="B26" s="6">
        <f t="shared" si="0"/>
        <v>20</v>
      </c>
      <c r="C26" s="6" t="s">
        <v>87</v>
      </c>
      <c r="D26" s="1" t="s">
        <v>88</v>
      </c>
      <c r="E26" s="1" t="s">
        <v>89</v>
      </c>
      <c r="F26" s="4" t="s">
        <v>32</v>
      </c>
      <c r="G26" s="21">
        <v>2</v>
      </c>
      <c r="H26" s="17">
        <v>0</v>
      </c>
      <c r="I26" s="17">
        <v>2</v>
      </c>
      <c r="J26" s="5">
        <v>44000</v>
      </c>
      <c r="K26" s="5">
        <v>88000</v>
      </c>
      <c r="L26" s="5">
        <f t="shared" si="1"/>
        <v>103840</v>
      </c>
      <c r="M26" s="10"/>
      <c r="N26" s="10"/>
      <c r="O26" s="10"/>
      <c r="P26" s="10"/>
      <c r="Q26" s="10"/>
      <c r="R26" s="10"/>
      <c r="S26" s="10"/>
      <c r="T26" s="10"/>
      <c r="Y26" s="10"/>
    </row>
    <row r="27" spans="1:25" ht="60">
      <c r="A27" s="10"/>
      <c r="B27" s="6">
        <f t="shared" si="0"/>
        <v>21</v>
      </c>
      <c r="C27" s="6" t="s">
        <v>90</v>
      </c>
      <c r="D27" s="1" t="s">
        <v>91</v>
      </c>
      <c r="E27" s="1" t="s">
        <v>92</v>
      </c>
      <c r="F27" s="4" t="s">
        <v>32</v>
      </c>
      <c r="G27" s="21">
        <v>2</v>
      </c>
      <c r="H27" s="17">
        <v>0</v>
      </c>
      <c r="I27" s="17">
        <v>2</v>
      </c>
      <c r="J27" s="5">
        <v>89000</v>
      </c>
      <c r="K27" s="5">
        <v>178000</v>
      </c>
      <c r="L27" s="5">
        <f t="shared" si="1"/>
        <v>210040</v>
      </c>
      <c r="M27" s="10"/>
      <c r="N27" s="10"/>
      <c r="O27" s="10"/>
      <c r="P27" s="10"/>
      <c r="Q27" s="10"/>
      <c r="R27" s="10"/>
      <c r="S27" s="10"/>
      <c r="T27" s="10"/>
      <c r="Y27" s="10"/>
    </row>
    <row r="28" spans="1:25">
      <c r="A28" s="10"/>
      <c r="B28" s="23"/>
      <c r="C28" s="23"/>
      <c r="D28" s="1"/>
      <c r="E28" s="1"/>
      <c r="F28" s="23"/>
      <c r="G28" s="23"/>
      <c r="H28" s="23"/>
      <c r="I28" s="23"/>
      <c r="J28" s="24"/>
      <c r="K28" s="14">
        <f>SUM($K$7:$K$27)</f>
        <v>33333790.720000003</v>
      </c>
      <c r="L28" s="14">
        <f>SUM($L$7:$L$27)</f>
        <v>39333873.049599998</v>
      </c>
      <c r="M28" s="10"/>
      <c r="N28" s="10"/>
      <c r="O28" s="22"/>
      <c r="P28" s="10"/>
      <c r="Q28" s="10"/>
      <c r="R28" s="10"/>
      <c r="S28" s="10"/>
      <c r="T28" s="10"/>
      <c r="Y28" s="10"/>
    </row>
    <row r="29" spans="1:25">
      <c r="A29" s="10"/>
      <c r="B29" s="23"/>
      <c r="C29" s="23"/>
      <c r="D29" s="1"/>
      <c r="E29" s="1"/>
      <c r="F29" s="23"/>
      <c r="G29" s="23"/>
      <c r="H29" s="23"/>
      <c r="I29" s="23"/>
      <c r="J29" s="23"/>
      <c r="K29" s="23" t="s">
        <v>13</v>
      </c>
      <c r="L29" s="25">
        <f>K28*0.18</f>
        <v>6000082.3295999998</v>
      </c>
      <c r="M29" s="10"/>
      <c r="N29" s="10"/>
      <c r="O29" s="10"/>
      <c r="P29" s="10"/>
      <c r="Q29" s="10"/>
      <c r="R29" s="10"/>
      <c r="S29" s="10"/>
      <c r="T29" s="10"/>
      <c r="Y29" s="10"/>
    </row>
    <row r="30" spans="1:25">
      <c r="A30" s="10"/>
      <c r="B30" s="26" t="s">
        <v>98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10"/>
      <c r="N30" s="10"/>
      <c r="O30" s="10"/>
      <c r="P30" s="10"/>
      <c r="Q30" s="10"/>
      <c r="R30" s="10"/>
      <c r="S30" s="10"/>
      <c r="T30" s="10"/>
      <c r="Y30" s="10"/>
    </row>
    <row r="31" spans="1:25">
      <c r="B31" s="26" t="s">
        <v>99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</row>
    <row r="32" spans="1:25">
      <c r="B32" s="52" t="s">
        <v>2</v>
      </c>
      <c r="C32" s="52"/>
      <c r="D32" s="52"/>
      <c r="E32" s="57" t="s">
        <v>100</v>
      </c>
      <c r="F32" s="57"/>
      <c r="G32" s="57"/>
      <c r="H32" s="57"/>
      <c r="I32" s="57"/>
      <c r="J32" s="57"/>
      <c r="K32" s="57"/>
      <c r="L32" s="57"/>
    </row>
    <row r="33" spans="1:25" ht="32.1" customHeight="1">
      <c r="B33" s="27" t="s">
        <v>3</v>
      </c>
      <c r="C33" s="27"/>
      <c r="D33" s="27"/>
      <c r="E33" s="58" t="s">
        <v>101</v>
      </c>
      <c r="F33" s="58"/>
      <c r="G33" s="58"/>
      <c r="H33" s="58"/>
      <c r="I33" s="58"/>
      <c r="J33" s="58"/>
      <c r="K33" s="58"/>
      <c r="L33" s="58"/>
      <c r="M33" s="2"/>
      <c r="N33" s="2"/>
      <c r="O33" s="2"/>
      <c r="P33" s="2"/>
    </row>
    <row r="34" spans="1:25" ht="15" customHeight="1">
      <c r="A34" s="10"/>
      <c r="B34" s="27" t="s">
        <v>4</v>
      </c>
      <c r="C34" s="27"/>
      <c r="D34" s="27"/>
      <c r="E34" s="26" t="s">
        <v>102</v>
      </c>
      <c r="F34" s="26"/>
      <c r="G34" s="26"/>
      <c r="H34" s="26"/>
      <c r="I34" s="26"/>
      <c r="J34" s="26"/>
      <c r="K34" s="26"/>
      <c r="L34" s="26"/>
    </row>
    <row r="35" spans="1:25" s="10" customFormat="1" ht="15" customHeight="1">
      <c r="B35" s="27"/>
      <c r="C35" s="27"/>
      <c r="D35" s="27"/>
      <c r="E35" s="26" t="s">
        <v>103</v>
      </c>
      <c r="F35" s="26"/>
      <c r="G35" s="26"/>
      <c r="H35" s="26"/>
      <c r="I35" s="26"/>
      <c r="J35" s="26"/>
      <c r="K35" s="26"/>
      <c r="L35" s="26"/>
    </row>
    <row r="36" spans="1:25" s="10" customFormat="1" ht="15" customHeight="1">
      <c r="B36" s="27"/>
      <c r="C36" s="27"/>
      <c r="D36" s="27"/>
      <c r="E36" s="26" t="s">
        <v>104</v>
      </c>
      <c r="F36" s="26"/>
      <c r="G36" s="26"/>
      <c r="H36" s="26"/>
      <c r="I36" s="26"/>
      <c r="J36" s="26"/>
      <c r="K36" s="26"/>
      <c r="L36" s="26"/>
    </row>
    <row r="37" spans="1:25" s="10" customFormat="1" ht="15" customHeight="1">
      <c r="B37" s="27"/>
      <c r="C37" s="27"/>
      <c r="D37" s="27"/>
      <c r="E37" s="26" t="s">
        <v>105</v>
      </c>
      <c r="F37" s="26"/>
      <c r="G37" s="26"/>
      <c r="H37" s="26"/>
      <c r="I37" s="26"/>
      <c r="J37" s="26"/>
      <c r="K37" s="26"/>
      <c r="L37" s="26"/>
    </row>
    <row r="38" spans="1:25" s="10" customFormat="1" ht="15.75" customHeight="1">
      <c r="B38" s="27"/>
      <c r="C38" s="27"/>
      <c r="D38" s="27"/>
      <c r="E38" s="26" t="s">
        <v>106</v>
      </c>
      <c r="F38" s="26"/>
      <c r="G38" s="26"/>
      <c r="H38" s="26"/>
      <c r="I38" s="26"/>
      <c r="J38" s="26"/>
      <c r="K38" s="26"/>
      <c r="L38" s="26"/>
    </row>
    <row r="39" spans="1:25">
      <c r="A39" s="10"/>
      <c r="B39" s="52" t="s">
        <v>16</v>
      </c>
      <c r="C39" s="52"/>
      <c r="D39" s="52"/>
      <c r="E39" s="26" t="s">
        <v>107</v>
      </c>
      <c r="F39" s="26"/>
      <c r="G39" s="26"/>
      <c r="H39" s="26"/>
      <c r="I39" s="26"/>
      <c r="J39" s="26"/>
      <c r="K39" s="26"/>
      <c r="L39" s="26"/>
    </row>
    <row r="40" spans="1:25">
      <c r="B40" s="52" t="s">
        <v>5</v>
      </c>
      <c r="C40" s="52"/>
      <c r="D40" s="52"/>
      <c r="E40" s="26" t="s">
        <v>108</v>
      </c>
      <c r="F40" s="26"/>
      <c r="G40" s="26"/>
      <c r="H40" s="26"/>
      <c r="I40" s="26"/>
      <c r="J40" s="26"/>
      <c r="K40" s="26"/>
      <c r="L40" s="26"/>
      <c r="M40" s="10"/>
      <c r="N40" s="10"/>
      <c r="O40" s="10"/>
      <c r="P40" s="10"/>
      <c r="Q40" s="10"/>
      <c r="R40" s="10"/>
      <c r="S40" s="10"/>
      <c r="T40" s="10"/>
      <c r="Y40" s="10"/>
    </row>
    <row r="41" spans="1:25">
      <c r="B41" s="52" t="s">
        <v>6</v>
      </c>
      <c r="C41" s="52"/>
      <c r="D41" s="52"/>
      <c r="E41" s="26" t="s">
        <v>109</v>
      </c>
      <c r="F41" s="26"/>
      <c r="G41" s="26"/>
      <c r="H41" s="26"/>
      <c r="I41" s="26"/>
      <c r="J41" s="26"/>
      <c r="K41" s="26"/>
      <c r="L41" s="26"/>
    </row>
    <row r="42" spans="1:25" ht="15" customHeight="1">
      <c r="A42" s="10"/>
      <c r="B42" s="28" t="s">
        <v>110</v>
      </c>
      <c r="C42" s="29"/>
      <c r="D42" s="30"/>
      <c r="E42" s="37" t="s">
        <v>111</v>
      </c>
      <c r="F42" s="38"/>
      <c r="G42" s="38"/>
      <c r="H42" s="38"/>
      <c r="I42" s="38"/>
      <c r="J42" s="38"/>
      <c r="K42" s="38"/>
      <c r="L42" s="39"/>
    </row>
    <row r="43" spans="1:25" s="10" customFormat="1">
      <c r="B43" s="31"/>
      <c r="C43" s="32"/>
      <c r="D43" s="33"/>
      <c r="E43" s="40"/>
      <c r="F43" s="41"/>
      <c r="G43" s="41"/>
      <c r="H43" s="41"/>
      <c r="I43" s="41"/>
      <c r="J43" s="41"/>
      <c r="K43" s="41"/>
      <c r="L43" s="42"/>
    </row>
    <row r="44" spans="1:25">
      <c r="A44" s="10"/>
      <c r="B44" s="34"/>
      <c r="C44" s="35"/>
      <c r="D44" s="36"/>
      <c r="E44" s="43"/>
      <c r="F44" s="44"/>
      <c r="G44" s="44"/>
      <c r="H44" s="44"/>
      <c r="I44" s="44"/>
      <c r="J44" s="44"/>
      <c r="K44" s="44"/>
      <c r="L44" s="45"/>
    </row>
    <row r="45" spans="1:25">
      <c r="B45" t="s">
        <v>8</v>
      </c>
      <c r="D45" s="3" t="str">
        <f>Query2_USERN</f>
        <v>Бадьина Лилия Альбертовна</v>
      </c>
      <c r="E45" s="3" t="str">
        <f>Query2_USERT</f>
        <v>(347)221-57-43</v>
      </c>
      <c r="M45" s="10"/>
      <c r="N45" s="10"/>
      <c r="O45" s="10"/>
      <c r="P45" s="10"/>
      <c r="Q45" s="10"/>
      <c r="R45" s="10"/>
      <c r="S45" s="10"/>
      <c r="T45" s="10"/>
      <c r="Y45" s="10"/>
    </row>
  </sheetData>
  <mergeCells count="30">
    <mergeCell ref="B30:L30"/>
    <mergeCell ref="E34:L34"/>
    <mergeCell ref="E35:L35"/>
    <mergeCell ref="B32:D32"/>
    <mergeCell ref="B31:L31"/>
    <mergeCell ref="B33:D33"/>
    <mergeCell ref="B39:D39"/>
    <mergeCell ref="E40:L40"/>
    <mergeCell ref="E32:L32"/>
    <mergeCell ref="E33:L33"/>
    <mergeCell ref="B2:L2"/>
    <mergeCell ref="B4:B5"/>
    <mergeCell ref="D4:D5"/>
    <mergeCell ref="L4:L5"/>
    <mergeCell ref="E4:E5"/>
    <mergeCell ref="F4:F5"/>
    <mergeCell ref="G4:I4"/>
    <mergeCell ref="C4:C5"/>
    <mergeCell ref="K4:K5"/>
    <mergeCell ref="J4:J5"/>
    <mergeCell ref="E36:L36"/>
    <mergeCell ref="E37:L37"/>
    <mergeCell ref="E38:L38"/>
    <mergeCell ref="B34:D38"/>
    <mergeCell ref="B42:D44"/>
    <mergeCell ref="E42:L44"/>
    <mergeCell ref="E39:L39"/>
    <mergeCell ref="B40:D40"/>
    <mergeCell ref="B41:D41"/>
    <mergeCell ref="E41:L41"/>
  </mergeCells>
  <pageMargins left="0" right="0" top="0" bottom="0" header="0.31496062992125984" footer="0.31496062992125984"/>
  <pageSetup paperSize="9" scale="87" fitToHeight="0" orientation="landscape" r:id="rId1"/>
  <headerFooter>
    <oddFooter>&amp;C&amp;P</oddFoot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9" t="s">
        <v>18</v>
      </c>
      <c r="B5" t="e">
        <f>XLR_ERRNAME</f>
        <v>#NAME?</v>
      </c>
    </row>
    <row r="6" spans="1:19">
      <c r="A6" t="s">
        <v>19</v>
      </c>
      <c r="B6">
        <v>7297</v>
      </c>
      <c r="C6" s="20" t="s">
        <v>20</v>
      </c>
      <c r="D6">
        <v>4867</v>
      </c>
      <c r="E6" s="20" t="s">
        <v>21</v>
      </c>
      <c r="F6" s="20" t="s">
        <v>22</v>
      </c>
      <c r="G6" s="20" t="s">
        <v>23</v>
      </c>
      <c r="H6" s="20" t="s">
        <v>23</v>
      </c>
      <c r="I6" s="20" t="s">
        <v>23</v>
      </c>
      <c r="J6" s="20" t="s">
        <v>21</v>
      </c>
      <c r="K6" s="20" t="s">
        <v>24</v>
      </c>
      <c r="L6" s="20" t="s">
        <v>25</v>
      </c>
      <c r="M6" s="20" t="s">
        <v>26</v>
      </c>
      <c r="N6" s="20" t="s">
        <v>23</v>
      </c>
      <c r="O6">
        <v>1051</v>
      </c>
      <c r="P6" s="20" t="s">
        <v>27</v>
      </c>
      <c r="Q6">
        <v>0</v>
      </c>
      <c r="R6" s="20" t="s">
        <v>23</v>
      </c>
      <c r="S6" s="20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2014-11-24T04:30:21Z</cp:lastPrinted>
  <dcterms:created xsi:type="dcterms:W3CDTF">2013-12-19T08:11:42Z</dcterms:created>
  <dcterms:modified xsi:type="dcterms:W3CDTF">2014-12-05T07:43:17Z</dcterms:modified>
</cp:coreProperties>
</file>