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спецификация" sheetId="1" r:id="rId1"/>
    <sheet name="лист 2" sheetId="3" r:id="rId2"/>
    <sheet name="XLR_NoRangeSheet" sheetId="2" state="veryHidden" r:id="rId3"/>
  </sheets>
  <externalReferences>
    <externalReference r:id="rId4"/>
  </externalReferences>
  <definedNames>
    <definedName name="Query1">спецификация!$A$7:$AD$14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1_UA2NAME" hidden="1">[1]XLR_NoRangeSheet!$P$6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спецификация!$A$20:$P$22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15" i="1"/>
  <c r="N14"/>
  <c r="N8"/>
  <c r="N9"/>
  <c r="N10"/>
  <c r="N11"/>
  <c r="N12"/>
  <c r="N13"/>
  <c r="N7"/>
  <c r="M14"/>
  <c r="M8"/>
  <c r="M9"/>
  <c r="M10"/>
  <c r="M11"/>
  <c r="M12"/>
  <c r="M13"/>
  <c r="M7"/>
  <c r="K8"/>
  <c r="K9"/>
  <c r="K10"/>
  <c r="K11"/>
  <c r="K12"/>
  <c r="K13"/>
  <c r="K7"/>
  <c r="B13" l="1"/>
  <c r="B12"/>
  <c r="B11"/>
  <c r="B10"/>
  <c r="B9"/>
  <c r="B8"/>
  <c r="B7"/>
  <c r="B5" i="2"/>
  <c r="D33" i="1"/>
  <c r="D32"/>
  <c r="D31"/>
  <c r="E26"/>
  <c r="E25"/>
</calcChain>
</file>

<file path=xl/sharedStrings.xml><?xml version="1.0" encoding="utf-8"?>
<sst xmlns="http://schemas.openxmlformats.org/spreadsheetml/2006/main" count="94" uniqueCount="78">
  <si>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</si>
  <si>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</si>
  <si>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</si>
  <si>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</si>
  <si>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</si>
  <si>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</si>
  <si>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</si>
  <si>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</si>
  <si>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</si>
  <si>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</si>
  <si>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</si>
  <si>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</si>
  <si>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</si>
  <si>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</si>
  <si>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</si>
  <si>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</si>
  <si>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</si>
  <si>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</si>
  <si>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</si>
  <si>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</si>
  <si>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</si>
  <si>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</si>
  <si>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</si>
  <si>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</si>
  <si>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</si>
  <si>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</si>
  <si>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</si>
  <si>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</si>
  <si>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</si>
  <si>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</si>
  <si>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</si>
  <si>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</si>
  <si>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</si>
  <si>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</si>
  <si>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</si>
  <si>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зажимов поддерживающих, троссовых,натягивающих, крюков, кронштейнов</t>
  </si>
  <si>
    <t>Исмагилов Р.А., тел. (347)221-56-53, эл.почта:</t>
  </si>
  <si>
    <t>(347)221-56-53</t>
  </si>
  <si>
    <t/>
  </si>
  <si>
    <t xml:space="preserve"> Мухамадеев  Алексей  т.8/347/2215587</t>
  </si>
  <si>
    <t>31.12.2015</t>
  </si>
  <si>
    <t>Красных Алена Витальевна</t>
  </si>
  <si>
    <t>3472)21-55-73</t>
  </si>
  <si>
    <t>Отдел организации эксплуатации транспортных сетей (ООЭТС)</t>
  </si>
  <si>
    <t>Приложение 1.4</t>
  </si>
  <si>
    <t>39214</t>
  </si>
  <si>
    <t>ЗАЖИМ НАТЯЖНОЙ AC 68</t>
  </si>
  <si>
    <t>Зажим натяжной АС-68, для кабеля типа "8"</t>
  </si>
  <si>
    <t>шт</t>
  </si>
  <si>
    <t>39211</t>
  </si>
  <si>
    <t>ЗАЖИМ НАТЯЖНОЙ АС35</t>
  </si>
  <si>
    <t>39212</t>
  </si>
  <si>
    <t>ЗАЖИМ ПОДДЕРЖИВАЮЩИЙ SC 30/34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</si>
  <si>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</si>
  <si>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</si>
  <si>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</si>
  <si>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40514</t>
  </si>
  <si>
    <t>ЗАЖИМ ТРОССОВЫЙ N5</t>
  </si>
  <si>
    <t>41971</t>
  </si>
  <si>
    <t>ЗАЖИМ НАТЯЖНОЙ ACADSS10</t>
  </si>
  <si>
    <t>42165</t>
  </si>
  <si>
    <t>ЗАЖИМ НАТЯЖНОЙ НСО-12,8П-14(17)</t>
  </si>
  <si>
    <t>1 Паспорт  изделия</t>
  </si>
  <si>
    <t>2 Сертификаты качества</t>
  </si>
  <si>
    <t>3 Гарантийные обязательства - 12 месяцев</t>
  </si>
  <si>
    <t>Анкерные зажимы AC35 позволяют закрепить кабель типа "8" за вынесенный диэлектрический трос. Зажим удерживается непосредственно за стальной трос, прорезая оболочку. Зажимы AC35  применяются для подвески оптического кабеля с внешним диэлектрическим силовымм элементом (тросом) на пролетах до 110 м. Диаметр троса по изоляции 3-5мм.</t>
  </si>
  <si>
    <t>Поддерживающий зажим  для оптических кабелей с вынесенным стальным или из сплава алюминия несущим тросом (тип "8"). Поддерживающий зажим SC 30/34 состоит из двух стальных оцинкованных пластин с вставками из ультрафиолетостойкого термопластика, с двумя каннавками, позволяющими крепить кабель типа «8» с диаметром несущего троса по изоляции от 4 до 9мм (4-5мм в малой канавке и 6-9мм в большой). Устойчивость к вертикальному растяжению 5кН.</t>
  </si>
  <si>
    <t>Зажимы троса плоские симплекс широко используются в строительстве и не только. Их применяют для того чтобы скрепить, нарастить и создать петли тросов в оплетке или оцинкованных канатов диаметром 5мм. Зажимы позволяют создать прочное и надежное соединение,, выдерживающее внешние воздействия.</t>
  </si>
  <si>
    <t>Зажим позволяет закреплять круглый самонесущий оптический кабель типа ADSS (ОКНС) диаметром от 8 до 12мм. при воздушной прокладке в пролётах до 100м. Зажимы ACADSS состоят из открытого конического корпуса усиленного стекловолокном, пары пластиковых клиньеев и гибкой петли.</t>
  </si>
  <si>
    <t>Предназначены для анкерного крепления самонесущих 
неметаллических оптических кабелей (ОКСН) с длиной 
пролета до 110 м на опорах воздушных ЛЭП, линий связи, 
городского электрохозяйства (уличного освещения, назем-
ного электротранспорта), элементах зданиий и сооружений</t>
  </si>
  <si>
    <t>ЛОТ 8004</t>
  </si>
  <si>
    <t>Приложение 1.3</t>
  </si>
  <si>
    <t>Отдел эксплуатации сетей (ОЭС)</t>
  </si>
  <si>
    <t>Предельная сумма лота составляет:   198 763,68    руб. с НДС.</t>
  </si>
  <si>
    <t>Начальник ОЭС</t>
  </si>
  <si>
    <t>Шиц Д.В.</t>
  </si>
  <si>
    <t xml:space="preserve">  г. Уфа, ул. Каспийская, д.14; Мухаметшина З.Р. 89018173671</t>
  </si>
  <si>
    <t>1 квартал - до 25 марта   2015г, 2 квартал - до 20 апреля  2015 г., 3 квартал -до 15  июля 2015 г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</si>
</sst>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krasnyh/Desktop/2015/&#1054;&#1054;&#1069;&#1058;&#1057;/&#1044;&#1086;&#1082;&#1080;%20&#1082;%20&#1079;&#1072;&#1082;&#1091;&#1087;&#1082;&#1077;/&#1051;&#1086;&#1090;%20&#8470;%208004%20&#1079;&#1072;&#1078;&#1080;&#1084;&#1099;/$&#1043;&#1088;&#1072;&#1092;&#1080;&#1082;_&#1076;&#1086;&#1089;&#1090;&#1072;&#1074;&#1082;&#1080;1%2080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>
        <row r="6">
          <cell r="J6" t="str">
            <v>Поставка зажимов поддерживающих, троссовых,натягивающих, крюков, кронштейнов</v>
          </cell>
          <cell r="P6" t="str">
            <v>Отдел организации эксплуатации транспортных сетей (ООЭТС)</v>
          </cell>
          <cell r="R6" t="str">
            <v/>
          </cell>
          <cell r="S6" t="str">
            <v>Приложение 1.4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34"/>
  <sheetViews>
    <sheetView tabSelected="1" view="pageBreakPreview" topLeftCell="A12" zoomScale="60" zoomScaleNormal="85" workbookViewId="0">
      <selection activeCell="H12" sqref="H12"/>
    </sheetView>
  </sheetViews>
  <sheetFormatPr defaultRowHeight="15"/>
  <cols>
    <col min="1" max="1" width="0.85546875" customWidth="1"/>
    <col min="2" max="2" width="10.7109375" customWidth="1"/>
    <col min="3" max="3" width="8.42578125" style="10" customWidth="1"/>
    <col min="4" max="4" width="26.42578125" customWidth="1"/>
    <col min="5" max="5" width="26.42578125" style="10" customWidth="1"/>
    <col min="6" max="6" width="28.7109375" customWidth="1"/>
    <col min="12" max="12" width="19.5703125" style="7" customWidth="1"/>
    <col min="13" max="13" width="16" style="7" customWidth="1"/>
    <col min="14" max="14" width="18.28515625" style="9" customWidth="1"/>
    <col min="15" max="15" width="18.7109375" customWidth="1"/>
    <col min="16" max="16" width="3.28515625" customWidth="1"/>
    <col min="26" max="29" width="9.140625" style="10"/>
  </cols>
  <sheetData>
    <row r="1" spans="1:31">
      <c r="O1" s="7" t="s">
        <v>71</v>
      </c>
    </row>
    <row r="2" spans="1:31">
      <c r="B2" s="47" t="s">
        <v>10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31">
      <c r="A3" s="10"/>
      <c r="B3" s="10" t="s">
        <v>70</v>
      </c>
      <c r="C3" s="10" t="s">
        <v>35</v>
      </c>
      <c r="D3" s="23"/>
      <c r="E3" s="23"/>
      <c r="G3" s="10"/>
      <c r="H3" s="22"/>
      <c r="I3" s="22" t="s">
        <v>72</v>
      </c>
      <c r="J3" s="10"/>
      <c r="K3" s="10"/>
      <c r="L3" s="10"/>
      <c r="M3" s="10"/>
      <c r="N3" s="10"/>
      <c r="O3" s="19"/>
      <c r="P3" s="3"/>
      <c r="Q3" s="10"/>
      <c r="R3" s="10"/>
      <c r="S3" s="10"/>
      <c r="T3" s="10"/>
      <c r="U3" s="10"/>
      <c r="V3" s="10"/>
      <c r="W3" s="10"/>
      <c r="X3" s="10"/>
      <c r="Y3" s="10"/>
      <c r="AD3" s="10"/>
      <c r="AE3" s="10"/>
    </row>
    <row r="4" spans="1:31" s="11" customFormat="1">
      <c r="B4" s="48" t="s">
        <v>0</v>
      </c>
      <c r="C4" s="51" t="s">
        <v>29</v>
      </c>
      <c r="D4" s="48" t="s">
        <v>15</v>
      </c>
      <c r="E4" s="51" t="s">
        <v>30</v>
      </c>
      <c r="F4" s="48" t="s">
        <v>1</v>
      </c>
      <c r="G4" s="48" t="s">
        <v>14</v>
      </c>
      <c r="H4" s="50" t="s">
        <v>16</v>
      </c>
      <c r="I4" s="50"/>
      <c r="J4" s="50"/>
      <c r="K4" s="50"/>
      <c r="L4" s="38" t="s">
        <v>21</v>
      </c>
      <c r="M4" s="36" t="s">
        <v>22</v>
      </c>
      <c r="N4" s="49" t="s">
        <v>24</v>
      </c>
      <c r="O4" s="48" t="s">
        <v>2</v>
      </c>
      <c r="P4" s="12"/>
    </row>
    <row r="5" spans="1:31" s="13" customFormat="1" ht="64.5" customHeight="1">
      <c r="B5" s="48"/>
      <c r="C5" s="52"/>
      <c r="D5" s="48"/>
      <c r="E5" s="52"/>
      <c r="F5" s="48"/>
      <c r="G5" s="48"/>
      <c r="H5" s="8" t="s">
        <v>17</v>
      </c>
      <c r="I5" s="8" t="s">
        <v>18</v>
      </c>
      <c r="J5" s="8" t="s">
        <v>19</v>
      </c>
      <c r="K5" s="8" t="s">
        <v>20</v>
      </c>
      <c r="L5" s="39"/>
      <c r="M5" s="37"/>
      <c r="N5" s="49"/>
      <c r="O5" s="48"/>
    </row>
    <row r="6" spans="1:31" s="11" customFormat="1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</row>
    <row r="7" spans="1:31" ht="76.5" customHeight="1">
      <c r="A7" s="10"/>
      <c r="B7" s="6">
        <f t="shared" ref="B7:B13" si="0">ROW()-6</f>
        <v>1</v>
      </c>
      <c r="C7" s="6" t="s">
        <v>45</v>
      </c>
      <c r="D7" s="1" t="s">
        <v>46</v>
      </c>
      <c r="E7" s="1"/>
      <c r="F7" s="1" t="s">
        <v>47</v>
      </c>
      <c r="G7" s="4" t="s">
        <v>48</v>
      </c>
      <c r="H7" s="24">
        <v>40</v>
      </c>
      <c r="I7" s="24">
        <v>25</v>
      </c>
      <c r="J7" s="31">
        <v>50</v>
      </c>
      <c r="K7" s="24">
        <f>SUM(H7:J7)</f>
        <v>115</v>
      </c>
      <c r="L7" s="5">
        <v>170.67</v>
      </c>
      <c r="M7" s="5">
        <f>L7*K7</f>
        <v>19627.05</v>
      </c>
      <c r="N7" s="5">
        <f>M7*1.18</f>
        <v>23159.918999999998</v>
      </c>
      <c r="O7" s="1" t="s">
        <v>76</v>
      </c>
      <c r="P7" s="10"/>
      <c r="Q7" s="10"/>
      <c r="R7" s="10"/>
      <c r="S7" s="10"/>
      <c r="T7" s="10"/>
      <c r="U7" s="10"/>
      <c r="V7" s="10"/>
      <c r="W7" s="10"/>
      <c r="X7" s="10"/>
      <c r="Y7" s="10"/>
      <c r="AD7" s="10"/>
    </row>
    <row r="8" spans="1:31" ht="210">
      <c r="A8" s="10"/>
      <c r="B8" s="6">
        <f t="shared" si="0"/>
        <v>2</v>
      </c>
      <c r="C8" s="6" t="s">
        <v>49</v>
      </c>
      <c r="D8" s="1" t="s">
        <v>50</v>
      </c>
      <c r="E8" s="1"/>
      <c r="F8" s="1" t="s">
        <v>65</v>
      </c>
      <c r="G8" s="4" t="s">
        <v>48</v>
      </c>
      <c r="H8" s="24">
        <v>40</v>
      </c>
      <c r="I8" s="24">
        <v>40</v>
      </c>
      <c r="J8" s="24">
        <v>135</v>
      </c>
      <c r="K8" s="24">
        <f t="shared" ref="K8:K13" si="1">SUM(H8:J8)</f>
        <v>215</v>
      </c>
      <c r="L8" s="5">
        <v>114.76</v>
      </c>
      <c r="M8" s="5">
        <f t="shared" ref="M8:M13" si="2">L8*K8</f>
        <v>24673.4</v>
      </c>
      <c r="N8" s="5">
        <f t="shared" ref="N8:N13" si="3">M8*1.18</f>
        <v>29114.612000000001</v>
      </c>
      <c r="O8" s="1" t="s">
        <v>76</v>
      </c>
      <c r="P8" s="10"/>
      <c r="Q8" s="10"/>
      <c r="R8" s="10"/>
      <c r="S8" s="10"/>
      <c r="T8" s="10"/>
      <c r="U8" s="10"/>
      <c r="V8" s="10"/>
      <c r="W8" s="10"/>
      <c r="X8" s="10"/>
      <c r="Y8" s="10"/>
      <c r="AD8" s="10"/>
    </row>
    <row r="9" spans="1:31" s="10" customFormat="1" ht="285">
      <c r="B9" s="6">
        <f t="shared" si="0"/>
        <v>3</v>
      </c>
      <c r="C9" s="6" t="s">
        <v>51</v>
      </c>
      <c r="D9" s="1" t="s">
        <v>52</v>
      </c>
      <c r="E9" s="1"/>
      <c r="F9" s="1" t="s">
        <v>66</v>
      </c>
      <c r="G9" s="4" t="s">
        <v>48</v>
      </c>
      <c r="H9" s="24">
        <v>5</v>
      </c>
      <c r="I9" s="24">
        <v>32</v>
      </c>
      <c r="J9" s="24">
        <v>40</v>
      </c>
      <c r="K9" s="24">
        <f t="shared" si="1"/>
        <v>77</v>
      </c>
      <c r="L9" s="5">
        <v>210</v>
      </c>
      <c r="M9" s="5">
        <f t="shared" si="2"/>
        <v>16170</v>
      </c>
      <c r="N9" s="5">
        <f t="shared" si="3"/>
        <v>19080.599999999999</v>
      </c>
      <c r="O9" s="1" t="s">
        <v>76</v>
      </c>
    </row>
    <row r="10" spans="1:31" s="10" customFormat="1" ht="90">
      <c r="B10" s="6">
        <f t="shared" si="0"/>
        <v>4</v>
      </c>
      <c r="C10" s="6" t="s">
        <v>53</v>
      </c>
      <c r="D10" s="1" t="s">
        <v>54</v>
      </c>
      <c r="E10" s="1"/>
      <c r="F10" s="1" t="s">
        <v>55</v>
      </c>
      <c r="G10" s="4" t="s">
        <v>48</v>
      </c>
      <c r="H10" s="24">
        <v>40</v>
      </c>
      <c r="I10" s="24">
        <v>70</v>
      </c>
      <c r="J10" s="24">
        <v>110</v>
      </c>
      <c r="K10" s="24">
        <f t="shared" si="1"/>
        <v>220</v>
      </c>
      <c r="L10" s="5">
        <v>236.26</v>
      </c>
      <c r="M10" s="5">
        <f t="shared" si="2"/>
        <v>51977.2</v>
      </c>
      <c r="N10" s="5">
        <f t="shared" si="3"/>
        <v>61333.09599999999</v>
      </c>
      <c r="O10" s="1" t="s">
        <v>76</v>
      </c>
    </row>
    <row r="11" spans="1:31" ht="210">
      <c r="A11" s="10"/>
      <c r="B11" s="6">
        <f t="shared" si="0"/>
        <v>5</v>
      </c>
      <c r="C11" s="6" t="s">
        <v>56</v>
      </c>
      <c r="D11" s="1" t="s">
        <v>57</v>
      </c>
      <c r="E11" s="1"/>
      <c r="F11" s="1" t="s">
        <v>67</v>
      </c>
      <c r="G11" s="4" t="s">
        <v>48</v>
      </c>
      <c r="H11" s="24">
        <v>0</v>
      </c>
      <c r="I11" s="24">
        <v>0</v>
      </c>
      <c r="J11" s="24">
        <v>100</v>
      </c>
      <c r="K11" s="24">
        <f t="shared" si="1"/>
        <v>100</v>
      </c>
      <c r="L11" s="5">
        <v>3.01</v>
      </c>
      <c r="M11" s="5">
        <f t="shared" si="2"/>
        <v>301</v>
      </c>
      <c r="N11" s="5">
        <f t="shared" si="3"/>
        <v>355.18</v>
      </c>
      <c r="O11" s="1" t="s">
        <v>76</v>
      </c>
      <c r="P11" s="10"/>
      <c r="Q11" s="10"/>
      <c r="R11" s="10"/>
      <c r="S11" s="10"/>
      <c r="T11" s="10"/>
      <c r="U11" s="10"/>
      <c r="V11" s="10"/>
      <c r="W11" s="10"/>
      <c r="X11" s="10"/>
      <c r="Y11" s="10"/>
      <c r="AD11" s="10"/>
    </row>
    <row r="12" spans="1:31" ht="180">
      <c r="A12" s="10"/>
      <c r="B12" s="6">
        <f t="shared" si="0"/>
        <v>6</v>
      </c>
      <c r="C12" s="6" t="s">
        <v>58</v>
      </c>
      <c r="D12" s="1" t="s">
        <v>59</v>
      </c>
      <c r="E12" s="1"/>
      <c r="F12" s="1" t="s">
        <v>68</v>
      </c>
      <c r="G12" s="4" t="s">
        <v>48</v>
      </c>
      <c r="H12" s="24">
        <v>10</v>
      </c>
      <c r="I12" s="24">
        <v>0</v>
      </c>
      <c r="J12" s="24">
        <v>0</v>
      </c>
      <c r="K12" s="24">
        <f t="shared" si="1"/>
        <v>10</v>
      </c>
      <c r="L12" s="5">
        <v>399</v>
      </c>
      <c r="M12" s="5">
        <f t="shared" si="2"/>
        <v>3990</v>
      </c>
      <c r="N12" s="5">
        <f t="shared" si="3"/>
        <v>4708.2</v>
      </c>
      <c r="O12" s="1" t="s">
        <v>76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AD12" s="10"/>
    </row>
    <row r="13" spans="1:31" ht="180">
      <c r="A13" s="10"/>
      <c r="B13" s="6">
        <f t="shared" si="0"/>
        <v>7</v>
      </c>
      <c r="C13" s="6" t="s">
        <v>60</v>
      </c>
      <c r="D13" s="1" t="s">
        <v>61</v>
      </c>
      <c r="E13" s="1"/>
      <c r="F13" s="1" t="s">
        <v>69</v>
      </c>
      <c r="G13" s="4" t="s">
        <v>48</v>
      </c>
      <c r="H13" s="24">
        <v>30</v>
      </c>
      <c r="I13" s="24">
        <v>35</v>
      </c>
      <c r="J13" s="24">
        <v>50</v>
      </c>
      <c r="K13" s="24">
        <f t="shared" si="1"/>
        <v>115</v>
      </c>
      <c r="L13" s="5">
        <v>449.61</v>
      </c>
      <c r="M13" s="5">
        <f t="shared" si="2"/>
        <v>51705.15</v>
      </c>
      <c r="N13" s="5">
        <f t="shared" si="3"/>
        <v>61012.076999999997</v>
      </c>
      <c r="O13" s="1" t="s">
        <v>76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AD13" s="10"/>
    </row>
    <row r="14" spans="1:31">
      <c r="A14" s="10"/>
      <c r="B14" s="16"/>
      <c r="C14" s="18"/>
      <c r="D14" s="17"/>
      <c r="E14" s="17"/>
      <c r="F14" s="17"/>
      <c r="G14" s="18"/>
      <c r="H14" s="18"/>
      <c r="I14" s="18"/>
      <c r="J14" s="18"/>
      <c r="K14" s="18"/>
      <c r="L14" s="20"/>
      <c r="M14" s="21">
        <f>SUM(M7:M13)</f>
        <v>168443.8</v>
      </c>
      <c r="N14" s="21">
        <f>SUM(N7:N13)</f>
        <v>198763.68399999998</v>
      </c>
      <c r="O14" s="33"/>
      <c r="P14" s="10"/>
      <c r="Q14" s="10"/>
      <c r="R14" s="10"/>
      <c r="S14" s="10"/>
      <c r="T14" s="10"/>
      <c r="U14" s="10"/>
      <c r="V14" s="10"/>
      <c r="W14" s="10"/>
      <c r="X14" s="10"/>
      <c r="Y14" s="10"/>
      <c r="AD14" s="10"/>
    </row>
    <row r="15" spans="1:31">
      <c r="A15" s="10"/>
      <c r="B15" s="15"/>
      <c r="C15" s="15"/>
      <c r="D15" s="2"/>
      <c r="E15" s="2"/>
      <c r="F15" s="2"/>
      <c r="G15" s="15"/>
      <c r="H15" s="15"/>
      <c r="I15" s="15"/>
      <c r="J15" s="15"/>
      <c r="K15" s="15"/>
      <c r="L15" s="15"/>
      <c r="M15" s="15" t="s">
        <v>23</v>
      </c>
      <c r="N15" s="32">
        <f>N14-M14</f>
        <v>30319.883999999991</v>
      </c>
      <c r="O15" s="34"/>
      <c r="P15" s="10"/>
      <c r="Q15" s="10"/>
      <c r="R15" s="10"/>
      <c r="S15" s="10"/>
      <c r="T15" s="10"/>
      <c r="U15" s="10"/>
      <c r="V15" s="10"/>
      <c r="W15" s="10"/>
      <c r="X15" s="10"/>
      <c r="Y15" s="10"/>
      <c r="AD15" s="10"/>
    </row>
    <row r="16" spans="1:31" s="10" customFormat="1">
      <c r="B16" s="43" t="s">
        <v>73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30" s="10" customFormat="1">
      <c r="A17"/>
      <c r="B17" s="43" t="s">
        <v>3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/>
      <c r="Q17"/>
      <c r="R17"/>
      <c r="S17"/>
      <c r="T17"/>
      <c r="U17"/>
      <c r="V17"/>
      <c r="W17"/>
      <c r="X17"/>
      <c r="Y17"/>
      <c r="AD17"/>
    </row>
    <row r="18" spans="1:30">
      <c r="B18" s="35" t="s">
        <v>4</v>
      </c>
      <c r="C18" s="35"/>
      <c r="D18" s="35"/>
      <c r="E18" s="40" t="s">
        <v>77</v>
      </c>
      <c r="F18" s="41"/>
      <c r="G18" s="41"/>
      <c r="H18" s="41"/>
      <c r="I18" s="41"/>
      <c r="J18" s="41"/>
      <c r="K18" s="41"/>
      <c r="L18" s="41"/>
      <c r="M18" s="41"/>
      <c r="N18" s="41"/>
      <c r="O18" s="42"/>
    </row>
    <row r="19" spans="1:30" ht="32.1" customHeight="1">
      <c r="B19" s="35" t="s">
        <v>5</v>
      </c>
      <c r="C19" s="35"/>
      <c r="D19" s="35"/>
      <c r="E19" s="53" t="s">
        <v>9</v>
      </c>
      <c r="F19" s="54"/>
      <c r="G19" s="54"/>
      <c r="H19" s="54"/>
      <c r="I19" s="54"/>
      <c r="J19" s="54"/>
      <c r="K19" s="54"/>
      <c r="L19" s="54"/>
      <c r="M19" s="54"/>
      <c r="N19" s="54"/>
      <c r="O19" s="55"/>
      <c r="P19" s="2"/>
      <c r="Q19" s="2"/>
      <c r="R19" s="2"/>
      <c r="S19" s="2"/>
      <c r="T19" s="2"/>
      <c r="U19" s="2"/>
    </row>
    <row r="20" spans="1:30" s="10" customFormat="1" ht="19.5" customHeight="1">
      <c r="B20" s="35" t="s">
        <v>6</v>
      </c>
      <c r="C20" s="35"/>
      <c r="D20" s="35"/>
      <c r="E20" s="40" t="s">
        <v>62</v>
      </c>
      <c r="F20" s="41"/>
      <c r="G20" s="41"/>
      <c r="H20" s="41"/>
      <c r="I20" s="41"/>
      <c r="J20" s="41"/>
      <c r="K20" s="41"/>
      <c r="L20" s="41"/>
      <c r="M20" s="41"/>
      <c r="N20" s="41"/>
      <c r="O20" s="42"/>
      <c r="Q20"/>
      <c r="R20"/>
      <c r="S20"/>
      <c r="T20"/>
      <c r="U20"/>
      <c r="V20"/>
      <c r="W20"/>
      <c r="X20"/>
      <c r="Y20"/>
      <c r="AD20"/>
    </row>
    <row r="21" spans="1:30" ht="19.5" customHeight="1">
      <c r="A21" s="10"/>
      <c r="B21" s="35"/>
      <c r="C21" s="35"/>
      <c r="D21" s="35"/>
      <c r="E21" s="40" t="s">
        <v>63</v>
      </c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10"/>
    </row>
    <row r="22" spans="1:30" s="10" customFormat="1" ht="19.5" customHeight="1">
      <c r="B22" s="35"/>
      <c r="C22" s="35"/>
      <c r="D22" s="35"/>
      <c r="E22" s="40" t="s">
        <v>64</v>
      </c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30">
      <c r="A23" s="10"/>
      <c r="B23" s="44" t="s">
        <v>26</v>
      </c>
      <c r="C23" s="45"/>
      <c r="D23" s="46"/>
      <c r="E23" s="40" t="s">
        <v>25</v>
      </c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10"/>
      <c r="Q23" s="10"/>
      <c r="R23" s="10"/>
      <c r="S23" s="10"/>
      <c r="T23" s="10"/>
      <c r="U23" s="10"/>
      <c r="V23" s="10"/>
      <c r="W23" s="10"/>
      <c r="X23" s="10"/>
      <c r="Y23" s="10"/>
      <c r="AD23" s="10"/>
    </row>
    <row r="24" spans="1:30">
      <c r="A24" s="10"/>
      <c r="B24" s="44" t="s">
        <v>27</v>
      </c>
      <c r="C24" s="45"/>
      <c r="D24" s="46"/>
      <c r="E24" s="40" t="s">
        <v>28</v>
      </c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10"/>
    </row>
    <row r="25" spans="1:30">
      <c r="B25" s="35" t="s">
        <v>7</v>
      </c>
      <c r="C25" s="35"/>
      <c r="D25" s="35"/>
      <c r="E25" s="40" t="str">
        <f>Query2_KURATOR</f>
        <v>Исмагилов Р.А., тел. (347)221-56-53, эл.почта:</v>
      </c>
      <c r="F25" s="41"/>
      <c r="G25" s="41"/>
      <c r="H25" s="41"/>
      <c r="I25" s="41"/>
      <c r="J25" s="41"/>
      <c r="K25" s="41"/>
      <c r="L25" s="41"/>
      <c r="M25" s="41"/>
      <c r="N25" s="41"/>
      <c r="O25" s="42"/>
    </row>
    <row r="26" spans="1:30">
      <c r="B26" s="35" t="s">
        <v>8</v>
      </c>
      <c r="C26" s="35"/>
      <c r="D26" s="35"/>
      <c r="E26" s="40" t="str">
        <f>Query2_NPO</f>
        <v xml:space="preserve"> Мухамадеев  Алексей  т.8/347/2215587</v>
      </c>
      <c r="F26" s="41"/>
      <c r="G26" s="41"/>
      <c r="H26" s="41"/>
      <c r="I26" s="41"/>
      <c r="J26" s="41"/>
      <c r="K26" s="41"/>
      <c r="L26" s="41"/>
      <c r="M26" s="41"/>
      <c r="N26" s="41"/>
      <c r="O26" s="42"/>
      <c r="Q26" s="10"/>
      <c r="R26" s="10"/>
      <c r="S26" s="10"/>
      <c r="T26" s="10"/>
      <c r="U26" s="10"/>
      <c r="V26" s="10"/>
      <c r="W26" s="10"/>
      <c r="X26" s="10"/>
      <c r="Y26" s="10"/>
      <c r="AD26" s="10"/>
    </row>
    <row r="27" spans="1:30">
      <c r="A27" s="10"/>
      <c r="B27" s="27"/>
      <c r="C27" s="27"/>
      <c r="D27" s="27"/>
      <c r="E27" s="27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10"/>
    </row>
    <row r="28" spans="1:30">
      <c r="B28" s="10" t="s">
        <v>31</v>
      </c>
      <c r="Q28" s="10"/>
      <c r="R28" s="10"/>
      <c r="S28" s="10"/>
      <c r="T28" s="10"/>
      <c r="U28" s="10"/>
      <c r="V28" s="10"/>
      <c r="W28" s="10"/>
      <c r="X28" s="10"/>
      <c r="Y28" s="10"/>
      <c r="AD28" s="10"/>
    </row>
    <row r="29" spans="1:30">
      <c r="A29" s="10"/>
      <c r="B29" s="10"/>
      <c r="D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</row>
    <row r="30" spans="1:30">
      <c r="B30" t="s">
        <v>11</v>
      </c>
    </row>
    <row r="31" spans="1:30">
      <c r="D31" s="3" t="str">
        <f>Query2_USERN</f>
        <v>Красных Алена Витальевна</v>
      </c>
      <c r="E31" s="3"/>
    </row>
    <row r="32" spans="1:30">
      <c r="B32" t="s">
        <v>12</v>
      </c>
      <c r="D32" s="3" t="str">
        <f>Query2_USERT</f>
        <v>3472)21-55-73</v>
      </c>
      <c r="E32" s="3"/>
    </row>
    <row r="33" spans="2:12">
      <c r="B33" t="s">
        <v>13</v>
      </c>
      <c r="D33" s="3" t="str">
        <f>Query2_USERE</f>
        <v/>
      </c>
      <c r="E33" s="3"/>
    </row>
    <row r="34" spans="2:12">
      <c r="F34" t="s">
        <v>74</v>
      </c>
      <c r="L34" s="7" t="s">
        <v>75</v>
      </c>
    </row>
  </sheetData>
  <mergeCells count="32">
    <mergeCell ref="E18:O18"/>
    <mergeCell ref="E19:O19"/>
    <mergeCell ref="E21:O21"/>
    <mergeCell ref="E23:O23"/>
    <mergeCell ref="B16:O16"/>
    <mergeCell ref="B21:D21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E4:E5"/>
    <mergeCell ref="B25:D25"/>
    <mergeCell ref="B26:D26"/>
    <mergeCell ref="M4:M5"/>
    <mergeCell ref="L4:L5"/>
    <mergeCell ref="B20:D20"/>
    <mergeCell ref="E20:O20"/>
    <mergeCell ref="B22:D22"/>
    <mergeCell ref="E22:O22"/>
    <mergeCell ref="B18:D18"/>
    <mergeCell ref="B17:O17"/>
    <mergeCell ref="B24:D24"/>
    <mergeCell ref="B19:D19"/>
    <mergeCell ref="B23:D23"/>
    <mergeCell ref="E24:O24"/>
    <mergeCell ref="E25:O25"/>
    <mergeCell ref="E26:O26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  <rowBreaks count="1" manualBreakCount="1"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5:A12"/>
  <sheetViews>
    <sheetView workbookViewId="0">
      <selection activeCell="D22" sqref="D22:D23"/>
    </sheetView>
  </sheetViews>
  <sheetFormatPr defaultRowHeight="15"/>
  <sheetData>
    <row r="5" ht="15" customHeight="1"/>
    <row r="11" ht="42.75" customHeight="1"/>
    <row r="12" ht="41.25" customHeigh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32</v>
      </c>
      <c r="B5" t="e">
        <f>XLR_ERRNAME</f>
        <v>#NAME?</v>
      </c>
    </row>
    <row r="6" spans="1:19">
      <c r="A6" t="s">
        <v>33</v>
      </c>
      <c r="B6">
        <v>8004</v>
      </c>
      <c r="C6" s="30" t="s">
        <v>34</v>
      </c>
      <c r="D6">
        <v>5553</v>
      </c>
      <c r="E6" s="30" t="s">
        <v>35</v>
      </c>
      <c r="F6" s="30" t="s">
        <v>36</v>
      </c>
      <c r="G6" s="30" t="s">
        <v>37</v>
      </c>
      <c r="H6" s="30" t="s">
        <v>38</v>
      </c>
      <c r="I6" s="30" t="s">
        <v>39</v>
      </c>
      <c r="J6" s="30" t="s">
        <v>35</v>
      </c>
      <c r="K6" s="30" t="s">
        <v>40</v>
      </c>
      <c r="L6" s="30" t="s">
        <v>41</v>
      </c>
      <c r="M6" s="30" t="s">
        <v>42</v>
      </c>
      <c r="N6" s="30" t="s">
        <v>38</v>
      </c>
      <c r="O6">
        <v>5006</v>
      </c>
      <c r="P6" s="30" t="s">
        <v>43</v>
      </c>
      <c r="Q6">
        <v>0</v>
      </c>
      <c r="R6" s="30" t="s">
        <v>38</v>
      </c>
      <c r="S6" s="30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лист 2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Красных Алена Витальевна</dc:creator>
  <cp:lastModifiedBy>e.farrahova</cp:lastModifiedBy>
  <cp:lastPrinted>2015-02-12T04:53:19Z</cp:lastPrinted>
  <dcterms:created xsi:type="dcterms:W3CDTF">2013-12-19T08:11:42Z</dcterms:created>
  <dcterms:modified xsi:type="dcterms:W3CDTF">2015-02-27T08:30:13Z</dcterms:modified>
</cp:coreProperties>
</file>