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1\Запрос котировок\12. Декабрь\НЕМСП_НР_Легковые шины\Закупочная\"/>
    </mc:Choice>
  </mc:AlternateContent>
  <bookViews>
    <workbookView xWindow="0" yWindow="0" windowWidth="21600" windowHeight="11025" tabRatio="637"/>
  </bookViews>
  <sheets>
    <sheet name=" легк" sheetId="3" r:id="rId1"/>
    <sheet name="XLR_NoRangeSheet" sheetId="2" state="veryHidden" r:id="rId2"/>
  </sheets>
  <definedNames>
    <definedName name="Query1">#REF!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#REF!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N11" i="3" l="1"/>
  <c r="O11" i="3" s="1"/>
  <c r="N12" i="3"/>
  <c r="O12" i="3"/>
  <c r="N13" i="3"/>
  <c r="O13" i="3" s="1"/>
  <c r="N14" i="3"/>
  <c r="O14" i="3"/>
  <c r="N15" i="3"/>
  <c r="O15" i="3" s="1"/>
  <c r="N7" i="3"/>
  <c r="O7" i="3" s="1"/>
  <c r="N8" i="3"/>
  <c r="O8" i="3" s="1"/>
  <c r="N9" i="3"/>
  <c r="O9" i="3"/>
  <c r="N10" i="3"/>
  <c r="O10" i="3" s="1"/>
  <c r="N6" i="3"/>
  <c r="O6" i="3" s="1"/>
  <c r="B8" i="3" l="1"/>
  <c r="B9" i="3" s="1"/>
  <c r="B10" i="3" s="1"/>
  <c r="B11" i="3" s="1"/>
  <c r="B12" i="3" s="1"/>
  <c r="B13" i="3" s="1"/>
  <c r="B14" i="3" s="1"/>
  <c r="B15" i="3" s="1"/>
  <c r="B7" i="3"/>
  <c r="L15" i="3"/>
  <c r="L13" i="3"/>
  <c r="L12" i="3"/>
  <c r="L8" i="3"/>
  <c r="L7" i="3"/>
  <c r="B5" i="2" l="1"/>
</calcChain>
</file>

<file path=xl/sharedStrings.xml><?xml version="1.0" encoding="utf-8"?>
<sst xmlns="http://schemas.openxmlformats.org/spreadsheetml/2006/main" count="109" uniqueCount="62">
  <si>
    <t>№ п.п.</t>
  </si>
  <si>
    <t>Описание</t>
  </si>
  <si>
    <t>Транспортировка товара:</t>
  </si>
  <si>
    <t>Eд.изм</t>
  </si>
  <si>
    <t>Наименование товара</t>
  </si>
  <si>
    <t>Гарантийные обязательства</t>
  </si>
  <si>
    <t>4.2, Developer  (build 122-D7)</t>
  </si>
  <si>
    <t>Query2</t>
  </si>
  <si>
    <t>г.Уфа</t>
  </si>
  <si>
    <t>Поставка масел и технологических жидкостей</t>
  </si>
  <si>
    <t>, тел. , эл.почта:</t>
  </si>
  <si>
    <t/>
  </si>
  <si>
    <t>Октябрь 2015</t>
  </si>
  <si>
    <t>Алмаев Дмитрий Радикович</t>
  </si>
  <si>
    <t>шт</t>
  </si>
  <si>
    <t>Автошина 195/75 R16С шипы (Газель)</t>
  </si>
  <si>
    <t>Автошина 195/75 R16С (Газель)</t>
  </si>
  <si>
    <t>Автошина 205/75 R-15 (Шевроле Нива)</t>
  </si>
  <si>
    <t>Автошина 205/75 R-15 (Шевроле Нива) шип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</si>
  <si>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</si>
  <si>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 - 12 месяцев</t>
  </si>
  <si>
    <t>Контактное лицо по тех. вопросам</t>
  </si>
  <si>
    <t>Фаттахов Ф.В. +7(347)2215719</t>
  </si>
  <si>
    <t xml:space="preserve">Автошина 225/75 R-16 для а/м УАЗ </t>
  </si>
  <si>
    <t>Автошина 185/75 R16 (Нива)</t>
  </si>
  <si>
    <t>Диск штампованный R16  УАЗ</t>
  </si>
  <si>
    <t>Автошина 225/75 R-16 для а/м УАЗ шипы</t>
  </si>
  <si>
    <t>Технические характеристики</t>
  </si>
  <si>
    <t>норма слойности, не менее</t>
  </si>
  <si>
    <t>индекс нагрузки, не менее</t>
  </si>
  <si>
    <t>Тип:</t>
  </si>
  <si>
    <t>сезонность</t>
  </si>
  <si>
    <t>всесезонная</t>
  </si>
  <si>
    <t>индекс скорости, не менее</t>
  </si>
  <si>
    <t>легковой</t>
  </si>
  <si>
    <t>ось применения (ведущее,рулевое, универсальное,прицепное):</t>
  </si>
  <si>
    <t>универсальное</t>
  </si>
  <si>
    <t>Зимняя</t>
  </si>
  <si>
    <t>летняя</t>
  </si>
  <si>
    <t>R</t>
  </si>
  <si>
    <t>H</t>
  </si>
  <si>
    <t>P</t>
  </si>
  <si>
    <t>Q</t>
  </si>
  <si>
    <t>Адрес поставки:</t>
  </si>
  <si>
    <t>Предельная цена за единицу измерения без НДС, включая стоимость  тары и доставку, рубли РФ</t>
  </si>
  <si>
    <t>Автошина 225/85 R15C для а/м УАЗ</t>
  </si>
  <si>
    <t>Автошина 225/75 R16 для а/м УАЗ шипы</t>
  </si>
  <si>
    <t>кол-во</t>
  </si>
  <si>
    <t>РАЗДЕЛ IV. ТЕХНИЧЕСКОЕ ЗАДАНИЕ</t>
  </si>
  <si>
    <t>Срок доставки</t>
  </si>
  <si>
    <t>г. Уфа, ул. Каспийская, 14</t>
  </si>
  <si>
    <t>6 1/2 Jx16H2 ET+40</t>
  </si>
  <si>
    <t>TUBELESS</t>
  </si>
  <si>
    <t>Автошина 185/75 R-16 С шип.   для а/м Нива</t>
  </si>
  <si>
    <t>Сумма, с учетом НДС 20%, включая стоимость  тары и доставку, рубли РФ</t>
  </si>
  <si>
    <t>Сумма,  без учета НДС 20%, включая стоимость  тары и доставку, рубли РФ</t>
  </si>
  <si>
    <t>в течении 14 календарных дней с момента подписания настоящего Договора</t>
  </si>
  <si>
    <t>Предельная стоимость лота 1 842 600,89 руб. с НДС</t>
  </si>
  <si>
    <t>107/105</t>
  </si>
  <si>
    <t xml:space="preserve"> Т</t>
  </si>
  <si>
    <t>104/102</t>
  </si>
  <si>
    <t>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</si>
</sst>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[$-419]General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165" fontId="3" fillId="0" borderId="0" applyBorder="0" applyProtection="0"/>
    <xf numFmtId="164" fontId="4" fillId="0" borderId="0" applyFont="0" applyFill="0" applyBorder="0" applyAlignment="0" applyProtection="0"/>
    <xf numFmtId="0" fontId="4" fillId="0" borderId="0"/>
  </cellStyleXfs>
  <cellXfs count="61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wrapText="1"/>
    </xf>
    <xf numFmtId="0" fontId="7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vertical="center" wrapText="1"/>
    </xf>
    <xf numFmtId="0" fontId="2" fillId="0" borderId="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 vertical="top"/>
    </xf>
    <xf numFmtId="0" fontId="6" fillId="0" borderId="0" xfId="0" applyFont="1" applyFill="1"/>
    <xf numFmtId="4" fontId="2" fillId="0" borderId="0" xfId="0" applyNumberFormat="1" applyFont="1" applyFill="1"/>
    <xf numFmtId="0" fontId="8" fillId="0" borderId="1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top"/>
    </xf>
    <xf numFmtId="2" fontId="9" fillId="0" borderId="1" xfId="0" applyNumberFormat="1" applyFont="1" applyFill="1" applyBorder="1" applyAlignment="1">
      <alignment horizontal="center" vertical="top"/>
    </xf>
    <xf numFmtId="1" fontId="8" fillId="0" borderId="3" xfId="0" applyNumberFormat="1" applyFont="1" applyFill="1" applyBorder="1" applyAlignment="1">
      <alignment horizontal="center" vertical="top" wrapText="1"/>
    </xf>
    <xf numFmtId="0" fontId="9" fillId="0" borderId="1" xfId="4" applyFont="1" applyFill="1" applyBorder="1" applyAlignment="1">
      <alignment horizontal="left" vertical="top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vertical="top"/>
    </xf>
    <xf numFmtId="0" fontId="10" fillId="0" borderId="3" xfId="0" applyFont="1" applyBorder="1" applyAlignment="1">
      <alignment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center" vertical="top"/>
    </xf>
    <xf numFmtId="0" fontId="9" fillId="2" borderId="7" xfId="0" applyFont="1" applyFill="1" applyBorder="1" applyAlignment="1">
      <alignment vertical="top" wrapText="1"/>
    </xf>
    <xf numFmtId="0" fontId="9" fillId="2" borderId="7" xfId="0" applyFont="1" applyFill="1" applyBorder="1" applyAlignment="1">
      <alignment horizontal="center" vertical="top"/>
    </xf>
    <xf numFmtId="0" fontId="9" fillId="2" borderId="3" xfId="0" applyFont="1" applyFill="1" applyBorder="1" applyAlignment="1">
      <alignment vertical="top" wrapText="1"/>
    </xf>
    <xf numFmtId="0" fontId="10" fillId="0" borderId="3" xfId="0" applyFont="1" applyBorder="1" applyAlignment="1">
      <alignment horizontal="left"/>
    </xf>
    <xf numFmtId="0" fontId="9" fillId="2" borderId="1" xfId="0" applyFont="1" applyFill="1" applyBorder="1" applyAlignment="1">
      <alignment vertical="top" wrapText="1"/>
    </xf>
    <xf numFmtId="0" fontId="9" fillId="2" borderId="1" xfId="4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2" fontId="8" fillId="0" borderId="6" xfId="3" applyNumberFormat="1" applyFont="1" applyFill="1" applyBorder="1" applyAlignment="1">
      <alignment horizontal="center" vertical="top"/>
    </xf>
    <xf numFmtId="0" fontId="10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/>
    </xf>
    <xf numFmtId="0" fontId="10" fillId="0" borderId="5" xfId="0" applyFont="1" applyBorder="1" applyAlignment="1">
      <alignment horizontal="left" vertical="top"/>
    </xf>
    <xf numFmtId="0" fontId="10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top"/>
    </xf>
  </cellXfs>
  <cellStyles count="5">
    <cellStyle name="Excel Built-in Normal" xfId="2"/>
    <cellStyle name="Обычный" xfId="0" builtinId="0"/>
    <cellStyle name="Обычный 2" xfId="1"/>
    <cellStyle name="Обычный 7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abSelected="1" topLeftCell="A5" zoomScale="70" zoomScaleNormal="70" workbookViewId="0">
      <selection activeCell="Q9" sqref="Q9"/>
    </sheetView>
  </sheetViews>
  <sheetFormatPr defaultColWidth="9.140625" defaultRowHeight="15" x14ac:dyDescent="0.25"/>
  <cols>
    <col min="1" max="1" width="2.28515625" style="6" customWidth="1"/>
    <col min="2" max="2" width="7.28515625" style="6" customWidth="1"/>
    <col min="3" max="3" width="31.42578125" style="6" customWidth="1"/>
    <col min="4" max="4" width="35.42578125" style="6" customWidth="1"/>
    <col min="5" max="5" width="16.85546875" style="6" customWidth="1"/>
    <col min="6" max="6" width="12.42578125" style="6" customWidth="1"/>
    <col min="7" max="7" width="9.85546875" style="6" customWidth="1"/>
    <col min="8" max="8" width="6.7109375" style="6" customWidth="1"/>
    <col min="9" max="9" width="9" style="6" customWidth="1"/>
    <col min="10" max="10" width="18.85546875" style="6" customWidth="1"/>
    <col min="11" max="12" width="6.140625" style="5" customWidth="1"/>
    <col min="13" max="14" width="19.7109375" style="6" customWidth="1"/>
    <col min="15" max="15" width="19.140625" style="6" customWidth="1"/>
    <col min="16" max="16" width="14.42578125" style="6" customWidth="1"/>
    <col min="17" max="17" width="9.140625" style="6"/>
    <col min="18" max="18" width="17.140625" style="6" customWidth="1"/>
    <col min="19" max="16384" width="9.140625" style="6"/>
  </cols>
  <sheetData>
    <row r="1" spans="1:18" ht="37.5" x14ac:dyDescent="0.3">
      <c r="B1" s="9"/>
      <c r="C1" s="10" t="s">
        <v>48</v>
      </c>
      <c r="D1" s="10"/>
      <c r="E1" s="10"/>
      <c r="F1" s="10"/>
      <c r="G1" s="10"/>
      <c r="H1" s="10"/>
      <c r="I1" s="10"/>
      <c r="J1" s="10"/>
    </row>
    <row r="3" spans="1:18" ht="64.5" customHeight="1" x14ac:dyDescent="0.25">
      <c r="B3" s="45" t="s">
        <v>0</v>
      </c>
      <c r="C3" s="51" t="s">
        <v>4</v>
      </c>
      <c r="D3" s="45" t="s">
        <v>1</v>
      </c>
      <c r="E3" s="53" t="s">
        <v>27</v>
      </c>
      <c r="F3" s="54"/>
      <c r="G3" s="54"/>
      <c r="H3" s="54"/>
      <c r="I3" s="54"/>
      <c r="J3" s="55"/>
      <c r="K3" s="45" t="s">
        <v>3</v>
      </c>
      <c r="L3" s="45" t="s">
        <v>47</v>
      </c>
      <c r="M3" s="45" t="s">
        <v>44</v>
      </c>
      <c r="N3" s="47" t="s">
        <v>55</v>
      </c>
      <c r="O3" s="47" t="s">
        <v>54</v>
      </c>
    </row>
    <row r="4" spans="1:18" s="13" customFormat="1" ht="94.5" customHeight="1" x14ac:dyDescent="0.25">
      <c r="B4" s="46"/>
      <c r="C4" s="52"/>
      <c r="D4" s="46"/>
      <c r="E4" s="11" t="s">
        <v>30</v>
      </c>
      <c r="F4" s="11" t="s">
        <v>31</v>
      </c>
      <c r="G4" s="11" t="s">
        <v>29</v>
      </c>
      <c r="H4" s="11" t="s">
        <v>28</v>
      </c>
      <c r="I4" s="11" t="s">
        <v>33</v>
      </c>
      <c r="J4" s="11" t="s">
        <v>35</v>
      </c>
      <c r="K4" s="46"/>
      <c r="L4" s="46"/>
      <c r="M4" s="46"/>
      <c r="N4" s="48"/>
      <c r="O4" s="48"/>
      <c r="P4" s="12"/>
    </row>
    <row r="5" spans="1:18" ht="15" customHeight="1" x14ac:dyDescent="0.25">
      <c r="B5" s="7">
        <v>1</v>
      </c>
      <c r="C5" s="14">
        <v>2</v>
      </c>
      <c r="D5" s="15">
        <v>3</v>
      </c>
      <c r="E5" s="15">
        <v>4</v>
      </c>
      <c r="F5" s="15">
        <v>5</v>
      </c>
      <c r="G5" s="15">
        <v>6</v>
      </c>
      <c r="H5" s="15">
        <v>7</v>
      </c>
      <c r="I5" s="15">
        <v>8</v>
      </c>
      <c r="J5" s="15">
        <v>9</v>
      </c>
      <c r="K5" s="7">
        <v>10</v>
      </c>
      <c r="L5" s="7"/>
      <c r="M5" s="7">
        <v>11</v>
      </c>
      <c r="N5" s="7">
        <v>12</v>
      </c>
      <c r="O5" s="7">
        <v>13</v>
      </c>
    </row>
    <row r="6" spans="1:18" s="17" customFormat="1" ht="31.5" customHeight="1" x14ac:dyDescent="0.25">
      <c r="B6" s="23">
        <v>1</v>
      </c>
      <c r="C6" s="24" t="s">
        <v>45</v>
      </c>
      <c r="D6" s="19" t="s">
        <v>45</v>
      </c>
      <c r="E6" s="19" t="s">
        <v>34</v>
      </c>
      <c r="F6" s="19" t="s">
        <v>32</v>
      </c>
      <c r="G6" s="56">
        <v>106</v>
      </c>
      <c r="H6" s="20"/>
      <c r="I6" s="20" t="s">
        <v>41</v>
      </c>
      <c r="J6" s="20" t="s">
        <v>36</v>
      </c>
      <c r="K6" s="16" t="s">
        <v>14</v>
      </c>
      <c r="L6" s="16">
        <v>8</v>
      </c>
      <c r="M6" s="60">
        <v>4870.83</v>
      </c>
      <c r="N6" s="22">
        <f>M6*L6</f>
        <v>38966.639999999999</v>
      </c>
      <c r="O6" s="22">
        <f>N6*1.2</f>
        <v>46759.968000000001</v>
      </c>
    </row>
    <row r="7" spans="1:18" s="17" customFormat="1" ht="32.25" customHeight="1" x14ac:dyDescent="0.25">
      <c r="B7" s="23">
        <f>B6+1</f>
        <v>2</v>
      </c>
      <c r="C7" s="36" t="s">
        <v>23</v>
      </c>
      <c r="D7" s="28" t="s">
        <v>23</v>
      </c>
      <c r="E7" s="28" t="s">
        <v>52</v>
      </c>
      <c r="F7" s="28" t="s">
        <v>32</v>
      </c>
      <c r="G7" s="57">
        <v>104</v>
      </c>
      <c r="H7" s="29"/>
      <c r="I7" s="29" t="s">
        <v>42</v>
      </c>
      <c r="J7" s="29" t="s">
        <v>36</v>
      </c>
      <c r="K7" s="30" t="s">
        <v>14</v>
      </c>
      <c r="L7" s="30">
        <f>70+60</f>
        <v>130</v>
      </c>
      <c r="M7" s="60">
        <v>4491.67</v>
      </c>
      <c r="N7" s="22">
        <f t="shared" ref="N7:N10" si="0">M7*L7</f>
        <v>583917.1</v>
      </c>
      <c r="O7" s="22">
        <f t="shared" ref="O7:O15" si="1">N7*1.2</f>
        <v>700700.5199999999</v>
      </c>
    </row>
    <row r="8" spans="1:18" s="17" customFormat="1" ht="33" x14ac:dyDescent="0.25">
      <c r="B8" s="23">
        <f t="shared" ref="B8:B15" si="2">B7+1</f>
        <v>3</v>
      </c>
      <c r="C8" s="28" t="s">
        <v>15</v>
      </c>
      <c r="D8" s="28" t="s">
        <v>15</v>
      </c>
      <c r="E8" s="28" t="s">
        <v>34</v>
      </c>
      <c r="F8" s="35" t="s">
        <v>37</v>
      </c>
      <c r="G8" s="56" t="s">
        <v>58</v>
      </c>
      <c r="H8" s="29"/>
      <c r="I8" s="29" t="s">
        <v>39</v>
      </c>
      <c r="J8" s="29" t="s">
        <v>36</v>
      </c>
      <c r="K8" s="30" t="s">
        <v>14</v>
      </c>
      <c r="L8" s="30">
        <f>74+18</f>
        <v>92</v>
      </c>
      <c r="M8" s="60">
        <v>4866.67</v>
      </c>
      <c r="N8" s="22">
        <f t="shared" si="0"/>
        <v>447733.64</v>
      </c>
      <c r="O8" s="22">
        <f t="shared" si="1"/>
        <v>537280.36800000002</v>
      </c>
    </row>
    <row r="9" spans="1:18" s="17" customFormat="1" ht="33.75" customHeight="1" x14ac:dyDescent="0.25">
      <c r="B9" s="23">
        <f t="shared" si="2"/>
        <v>4</v>
      </c>
      <c r="C9" s="28" t="s">
        <v>16</v>
      </c>
      <c r="D9" s="28" t="s">
        <v>16</v>
      </c>
      <c r="E9" s="28" t="s">
        <v>34</v>
      </c>
      <c r="F9" s="28" t="s">
        <v>38</v>
      </c>
      <c r="G9" s="56" t="s">
        <v>58</v>
      </c>
      <c r="H9" s="29"/>
      <c r="I9" s="29" t="s">
        <v>39</v>
      </c>
      <c r="J9" s="29" t="s">
        <v>36</v>
      </c>
      <c r="K9" s="30" t="s">
        <v>14</v>
      </c>
      <c r="L9" s="30">
        <v>12</v>
      </c>
      <c r="M9" s="60">
        <v>3385</v>
      </c>
      <c r="N9" s="22">
        <f t="shared" si="0"/>
        <v>40620</v>
      </c>
      <c r="O9" s="22">
        <f t="shared" si="1"/>
        <v>48744</v>
      </c>
    </row>
    <row r="10" spans="1:18" s="17" customFormat="1" ht="31.5" customHeight="1" x14ac:dyDescent="0.25">
      <c r="B10" s="23">
        <f t="shared" si="2"/>
        <v>5</v>
      </c>
      <c r="C10" s="28" t="s">
        <v>24</v>
      </c>
      <c r="D10" s="28" t="s">
        <v>24</v>
      </c>
      <c r="E10" s="28" t="s">
        <v>52</v>
      </c>
      <c r="F10" s="28" t="s">
        <v>38</v>
      </c>
      <c r="G10" s="56">
        <v>97</v>
      </c>
      <c r="H10" s="20"/>
      <c r="I10" s="20" t="s">
        <v>59</v>
      </c>
      <c r="J10" s="29" t="s">
        <v>36</v>
      </c>
      <c r="K10" s="30" t="s">
        <v>14</v>
      </c>
      <c r="L10" s="30">
        <v>12</v>
      </c>
      <c r="M10" s="60">
        <v>3033.33</v>
      </c>
      <c r="N10" s="22">
        <f t="shared" si="0"/>
        <v>36399.96</v>
      </c>
      <c r="O10" s="22">
        <f t="shared" si="1"/>
        <v>43679.951999999997</v>
      </c>
    </row>
    <row r="11" spans="1:18" s="17" customFormat="1" ht="33" customHeight="1" x14ac:dyDescent="0.25">
      <c r="B11" s="23">
        <f t="shared" si="2"/>
        <v>6</v>
      </c>
      <c r="C11" s="37" t="s">
        <v>17</v>
      </c>
      <c r="D11" s="28" t="s">
        <v>17</v>
      </c>
      <c r="E11" s="29" t="s">
        <v>34</v>
      </c>
      <c r="F11" s="29" t="s">
        <v>38</v>
      </c>
      <c r="G11" s="57">
        <v>97</v>
      </c>
      <c r="H11" s="29"/>
      <c r="I11" s="29" t="s">
        <v>40</v>
      </c>
      <c r="J11" s="29" t="s">
        <v>36</v>
      </c>
      <c r="K11" s="30" t="s">
        <v>14</v>
      </c>
      <c r="L11" s="30">
        <v>4</v>
      </c>
      <c r="M11" s="60">
        <v>3410</v>
      </c>
      <c r="N11" s="22">
        <f>M11*L11</f>
        <v>13640</v>
      </c>
      <c r="O11" s="22">
        <f>N11*1.2</f>
        <v>16368</v>
      </c>
    </row>
    <row r="12" spans="1:18" s="17" customFormat="1" ht="33" x14ac:dyDescent="0.25">
      <c r="B12" s="23">
        <f t="shared" si="2"/>
        <v>7</v>
      </c>
      <c r="C12" s="37" t="s">
        <v>18</v>
      </c>
      <c r="D12" s="28" t="s">
        <v>18</v>
      </c>
      <c r="E12" s="29" t="s">
        <v>34</v>
      </c>
      <c r="F12" s="31" t="s">
        <v>37</v>
      </c>
      <c r="G12" s="57">
        <v>97</v>
      </c>
      <c r="H12" s="29"/>
      <c r="I12" s="29" t="s">
        <v>42</v>
      </c>
      <c r="J12" s="29" t="s">
        <v>36</v>
      </c>
      <c r="K12" s="30" t="s">
        <v>14</v>
      </c>
      <c r="L12" s="30">
        <f>20+12</f>
        <v>32</v>
      </c>
      <c r="M12" s="60">
        <v>3547.5</v>
      </c>
      <c r="N12" s="22">
        <f t="shared" ref="N12:N15" si="3">M12*L12</f>
        <v>113520</v>
      </c>
      <c r="O12" s="22">
        <f t="shared" si="1"/>
        <v>136224</v>
      </c>
    </row>
    <row r="13" spans="1:18" s="17" customFormat="1" ht="31.5" customHeight="1" x14ac:dyDescent="0.25">
      <c r="B13" s="23">
        <f t="shared" si="2"/>
        <v>8</v>
      </c>
      <c r="C13" s="37" t="s">
        <v>53</v>
      </c>
      <c r="D13" s="28" t="s">
        <v>53</v>
      </c>
      <c r="E13" s="29" t="s">
        <v>34</v>
      </c>
      <c r="F13" s="31" t="s">
        <v>37</v>
      </c>
      <c r="G13" s="56" t="s">
        <v>60</v>
      </c>
      <c r="H13" s="20"/>
      <c r="I13" s="20" t="s">
        <v>42</v>
      </c>
      <c r="J13" s="29" t="s">
        <v>36</v>
      </c>
      <c r="K13" s="30" t="s">
        <v>14</v>
      </c>
      <c r="L13" s="30">
        <f>16+8</f>
        <v>24</v>
      </c>
      <c r="M13" s="60">
        <v>2887.5</v>
      </c>
      <c r="N13" s="22">
        <f t="shared" si="3"/>
        <v>69300</v>
      </c>
      <c r="O13" s="22">
        <f t="shared" si="1"/>
        <v>83160</v>
      </c>
    </row>
    <row r="14" spans="1:18" ht="31.5" customHeight="1" x14ac:dyDescent="0.25">
      <c r="B14" s="23">
        <f t="shared" si="2"/>
        <v>9</v>
      </c>
      <c r="C14" s="33" t="s">
        <v>25</v>
      </c>
      <c r="D14" s="35" t="s">
        <v>51</v>
      </c>
      <c r="E14" s="31"/>
      <c r="F14" s="31"/>
      <c r="G14" s="58"/>
      <c r="H14" s="31"/>
      <c r="I14" s="31"/>
      <c r="J14" s="29"/>
      <c r="K14" s="32" t="s">
        <v>14</v>
      </c>
      <c r="L14" s="32">
        <v>8</v>
      </c>
      <c r="M14" s="60">
        <v>2140.83</v>
      </c>
      <c r="N14" s="22">
        <f t="shared" si="3"/>
        <v>17126.64</v>
      </c>
      <c r="O14" s="22">
        <f t="shared" si="1"/>
        <v>20551.967999999997</v>
      </c>
      <c r="R14" s="17"/>
    </row>
    <row r="15" spans="1:18" ht="33" x14ac:dyDescent="0.25">
      <c r="B15" s="23">
        <f t="shared" si="2"/>
        <v>10</v>
      </c>
      <c r="C15" s="8" t="s">
        <v>46</v>
      </c>
      <c r="D15" s="8" t="s">
        <v>26</v>
      </c>
      <c r="E15" s="19" t="s">
        <v>34</v>
      </c>
      <c r="F15" s="8" t="s">
        <v>37</v>
      </c>
      <c r="G15" s="59">
        <v>108</v>
      </c>
      <c r="H15" s="8"/>
      <c r="I15" s="8" t="s">
        <v>61</v>
      </c>
      <c r="J15" s="19" t="s">
        <v>36</v>
      </c>
      <c r="K15" s="21" t="s">
        <v>14</v>
      </c>
      <c r="L15" s="21">
        <f>20+8</f>
        <v>28</v>
      </c>
      <c r="M15" s="38">
        <v>6224.17</v>
      </c>
      <c r="N15" s="22">
        <f t="shared" si="3"/>
        <v>174276.76</v>
      </c>
      <c r="O15" s="22">
        <f t="shared" si="1"/>
        <v>209132.11199999999</v>
      </c>
      <c r="R15" s="17"/>
    </row>
    <row r="16" spans="1:18" x14ac:dyDescent="0.25">
      <c r="A16" s="3"/>
      <c r="B16" s="4"/>
      <c r="C16" s="4"/>
      <c r="D16" s="4"/>
      <c r="E16" s="4"/>
      <c r="F16" s="4"/>
      <c r="G16" s="4"/>
      <c r="H16" s="4"/>
      <c r="I16" s="4"/>
      <c r="J16" s="4"/>
    </row>
    <row r="17" spans="3:18" x14ac:dyDescent="0.25">
      <c r="C17" s="42" t="s">
        <v>57</v>
      </c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</row>
    <row r="18" spans="3:18" x14ac:dyDescent="0.25">
      <c r="C18" s="34" t="s">
        <v>49</v>
      </c>
      <c r="D18" s="42" t="s">
        <v>56</v>
      </c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R18" s="18"/>
    </row>
    <row r="19" spans="3:18" x14ac:dyDescent="0.25">
      <c r="C19" s="25" t="s">
        <v>2</v>
      </c>
      <c r="D19" s="39" t="s">
        <v>19</v>
      </c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50"/>
    </row>
    <row r="20" spans="3:18" x14ac:dyDescent="0.25">
      <c r="C20" s="26" t="s">
        <v>43</v>
      </c>
      <c r="D20" s="39" t="s">
        <v>50</v>
      </c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1"/>
    </row>
    <row r="21" spans="3:18" x14ac:dyDescent="0.25">
      <c r="C21" s="27" t="s">
        <v>5</v>
      </c>
      <c r="D21" s="42" t="s">
        <v>20</v>
      </c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4"/>
    </row>
    <row r="22" spans="3:18" x14ac:dyDescent="0.25">
      <c r="C22" s="27" t="s">
        <v>21</v>
      </c>
      <c r="D22" s="42" t="s">
        <v>22</v>
      </c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4"/>
    </row>
  </sheetData>
  <mergeCells count="15">
    <mergeCell ref="B3:B4"/>
    <mergeCell ref="C3:C4"/>
    <mergeCell ref="D3:D4"/>
    <mergeCell ref="E3:J3"/>
    <mergeCell ref="K3:K4"/>
    <mergeCell ref="D20:P20"/>
    <mergeCell ref="D21:P21"/>
    <mergeCell ref="D22:P22"/>
    <mergeCell ref="M3:M4"/>
    <mergeCell ref="N3:N4"/>
    <mergeCell ref="O3:O4"/>
    <mergeCell ref="C17:P17"/>
    <mergeCell ref="D18:P18"/>
    <mergeCell ref="D19:P19"/>
    <mergeCell ref="L3:L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" t="s">
        <v>6</v>
      </c>
      <c r="B5" t="e">
        <f>XLR_ERRNAME</f>
        <v>#NAME?</v>
      </c>
    </row>
    <row r="6" spans="1:14" x14ac:dyDescent="0.25">
      <c r="A6" t="s">
        <v>7</v>
      </c>
      <c r="B6">
        <v>10658</v>
      </c>
      <c r="C6" s="2" t="s">
        <v>8</v>
      </c>
      <c r="D6">
        <v>6283</v>
      </c>
      <c r="E6" s="2" t="s">
        <v>9</v>
      </c>
      <c r="F6" s="2" t="s">
        <v>10</v>
      </c>
      <c r="G6" s="2" t="s">
        <v>11</v>
      </c>
      <c r="H6" s="2" t="s">
        <v>11</v>
      </c>
      <c r="I6" s="2" t="s">
        <v>11</v>
      </c>
      <c r="J6" s="2" t="s">
        <v>9</v>
      </c>
      <c r="K6" s="2" t="s">
        <v>12</v>
      </c>
      <c r="L6" s="2" t="s">
        <v>13</v>
      </c>
      <c r="M6" s="2" t="s">
        <v>11</v>
      </c>
      <c r="N6" s="2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 легк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Алмаев Дмитрий Радикович</dc:creator>
  <cp:lastModifiedBy>Султанова Раушан Ринатовна</cp:lastModifiedBy>
  <cp:lastPrinted>2019-12-11T06:34:01Z</cp:lastPrinted>
  <dcterms:created xsi:type="dcterms:W3CDTF">2013-12-19T08:11:42Z</dcterms:created>
  <dcterms:modified xsi:type="dcterms:W3CDTF">2021-12-21T09:30:53Z</dcterms:modified>
</cp:coreProperties>
</file>