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Лист1!$A$7:$AE$37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Лист1!$A$43:$Q$45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38" i="1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7"/>
  <c r="N37" l="1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D56" i="1"/>
  <c r="D55"/>
  <c r="D54"/>
  <c r="E49"/>
  <c r="E48"/>
</calcChain>
</file>

<file path=xl/sharedStrings.xml><?xml version="1.0" encoding="utf-8"?>
<sst xmlns="http://schemas.openxmlformats.org/spreadsheetml/2006/main" count="214" uniqueCount="165">
  <si>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</si>
  <si>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</si>
  <si>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</si>
  <si>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</si>
  <si>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</si>
  <si>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</si>
  <si>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</si>
  <si>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</si>
  <si>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</si>
  <si>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</si>
  <si>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</si>
  <si>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</si>
  <si>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</si>
  <si>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</si>
  <si>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</si>
  <si>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</si>
  <si>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</si>
  <si>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</si>
  <si>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</si>
  <si>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</si>
  <si>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</si>
  <si>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</si>
  <si>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</si>
  <si>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</si>
  <si>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</si>
  <si>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</si>
  <si>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</si>
  <si>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</si>
  <si>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</si>
  <si>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</si>
  <si>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</si>
  <si>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</si>
  <si>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</si>
  <si>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</si>
  <si>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</si>
  <si>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</si>
  <si>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</si>
  <si>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комплектующих для монтажа медного кабеля</t>
  </si>
  <si>
    <t>Шиц Д.В., тел. 2215597, эл.почта:</t>
  </si>
  <si>
    <t>2215597</t>
  </si>
  <si>
    <t/>
  </si>
  <si>
    <t>Шиц Дмитрий Васильевич тел. 83472215597</t>
  </si>
  <si>
    <t>31.12.2014</t>
  </si>
  <si>
    <t>Шушпанникова Елена Викторовна</t>
  </si>
  <si>
    <t>(347)221-57-56</t>
  </si>
  <si>
    <t>Отдел капитального строительства (ОКС)</t>
  </si>
  <si>
    <t>Приложение 1.4</t>
  </si>
  <si>
    <t>22547</t>
  </si>
  <si>
    <t>АРМОКАСТ</t>
  </si>
  <si>
    <t>растягивающийся стекловолоконный материал, пропитанный специальным самополимеризующимся черным полиэтиленом, затвердевающим после контакта с водой. Применяется при монтаже компрессионных муфт, ремонтов муфт и оболочек кабелей.</t>
  </si>
  <si>
    <t>шт</t>
  </si>
  <si>
    <t xml:space="preserve">  кол-во: 10; г. Сибай, ул. Индустриальное шоссе, д.2; Устьянцева Л.А. 89279417186;  кол-во: 4; г. Стерлитамак, ул. Коммунистическая, д.30; Секварова С.В. 89656487022</t>
  </si>
  <si>
    <t>36407</t>
  </si>
  <si>
    <t>ЗАЖИМ РАЗВЕТВИТЕЛЬНЫЙ ОТ 10 ДО 100 ПАР</t>
  </si>
  <si>
    <t>Разветвительный зажим с термоплавким клеем</t>
  </si>
  <si>
    <t xml:space="preserve">  кол-во: 20.55; г.Бирск, ул. Бурновская, д.10; Выдрин Ю.А. 89173483781;  кол-во: 80; г. Мелеуз, ул. Воровского, д.2; Киреева В.Р. 89371692391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</si>
  <si>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</si>
  <si>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</si>
  <si>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</si>
  <si>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 xml:space="preserve">  кол-во: 181; г. Уфа, ул. Каспийская, д.14; Мухаметшина З.Р. 89018173671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</si>
  <si>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</si>
  <si>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</si>
  <si>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</si>
  <si>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 xml:space="preserve">  кол-во: 404; г.Бирск, ул. Бурновская, д.10; Выдрин Ю.А. 89173483781</t>
  </si>
  <si>
    <t>1182</t>
  </si>
  <si>
    <t>ЛЕНТА ТЕМФЛЕКС</t>
  </si>
  <si>
    <t>изоляционная лента типа ТЕМФЛЕКС</t>
  </si>
  <si>
    <t xml:space="preserve">  кол-во: 861; г. Стерлитамак, ул. Коммунистическая, д.30; Секварова С.В. 89656487022;  кол-во: 714; г. Уфа, ул. Каспийская, д.14; Мухаметшина З.Р. 89018173671</t>
  </si>
  <si>
    <t>36490</t>
  </si>
  <si>
    <t>МУФТА ПРЯМАЯ ТУМ-КС ВБ 20</t>
  </si>
  <si>
    <t xml:space="preserve">  кол-во: 2; г.Бирск, ул. Бурновская, д.10; Выдрин Ю.А. 89173483781</t>
  </si>
  <si>
    <t>36495</t>
  </si>
  <si>
    <t>МУФТА РАЗВЕТВИТЕЛЬНАЯ ТУМ-КС ВБ 10/2</t>
  </si>
  <si>
    <t xml:space="preserve">  кол-во: 20; г. Мелеуз, ул. Воровского, д.2; Киреева В.Р. 89371692391;  кол-во: 28; г. Туймазы, ул. Гафурова, д.60; Николаичев А.П. 89018173670</t>
  </si>
  <si>
    <t>37374</t>
  </si>
  <si>
    <t>МУФТА РАЗВЕТВИТЕЛЬНАЯ ТУМ-КС ВБ 30/2</t>
  </si>
  <si>
    <t xml:space="preserve">  кол-во: 2; г.Бирск, ул. Бурновская, д.10; Выдрин Ю.А. 89173483781;  кол-во: 6; г. Сибай, ул. Индустриальное шоссе, д.2; Устьянцева Л.А. 89279417186</t>
  </si>
  <si>
    <t>36493</t>
  </si>
  <si>
    <t>МУФТА РАЗВЕТВИТЕЛЬНАЯ ТУМ-КС ВБ 50/2</t>
  </si>
  <si>
    <t xml:space="preserve">  кол-во: 2; г.Бирск, ул. Бурновская, д.10; Выдрин Ю.А. 89173483781;  кол-во: 12; г. Мелеуз, ул. Воровского, д.2; Киреева В.Р. 89371692391;  кол-во: 5; г. Сибай, ул. Индустриальное шоссе, д.2; Устьянцева Л.А. 89279417186</t>
  </si>
  <si>
    <t>36496</t>
  </si>
  <si>
    <t>МУФТА РАЗВЕТВИТЕЛЬНАЯ ТУМ-КС ВБ 50/3</t>
  </si>
  <si>
    <t>36008</t>
  </si>
  <si>
    <t>МУФТА ТУМ-КС 10</t>
  </si>
  <si>
    <t>36021</t>
  </si>
  <si>
    <t>МУФТА ТУМ-КС 100</t>
  </si>
  <si>
    <t xml:space="preserve">  кол-во: 2; г. Белорецк, ул.Ленина, д.41; Кузнецов Д.Н. 89051808865;  кол-во: 4; г.Бирск, ул. Бурновская, д.10; Выдрин Ю.А. 89173483781</t>
  </si>
  <si>
    <t>39194</t>
  </si>
  <si>
    <t>МУФТА ТУМ-КС 100/2</t>
  </si>
  <si>
    <t>39197</t>
  </si>
  <si>
    <t>МУФТА ТУМ-КС 100/3</t>
  </si>
  <si>
    <t xml:space="preserve">  кол-во: 3; г. Сибай, ул. Индустриальное шоссе, д.2; Устьянцева Л.А. 89279417186;  кол-во: 4; г. Туймазы, ул. Гафурова, д.60; Николаичев А.П. 89018173670</t>
  </si>
  <si>
    <t>36007</t>
  </si>
  <si>
    <t>МУФТА ТУМ-КС 20</t>
  </si>
  <si>
    <t>36004</t>
  </si>
  <si>
    <t>МУФТА ТУМ-КС 20/2</t>
  </si>
  <si>
    <t>36006</t>
  </si>
  <si>
    <t>МУФТА ТУМ-КС 30</t>
  </si>
  <si>
    <t>39192</t>
  </si>
  <si>
    <t>МУФТА ТУМ-КС 30/2</t>
  </si>
  <si>
    <t>39195</t>
  </si>
  <si>
    <t>МУФТА ТУМ-КС 30/3</t>
  </si>
  <si>
    <t>36003</t>
  </si>
  <si>
    <t>МУФТА ТУМ-КС 50</t>
  </si>
  <si>
    <t>39193</t>
  </si>
  <si>
    <t>МУФТА ТУМ-КС 50/2</t>
  </si>
  <si>
    <t>39196</t>
  </si>
  <si>
    <t>МУФТА ТУМ-КС 50/3</t>
  </si>
  <si>
    <t>36663</t>
  </si>
  <si>
    <t>МУФТА ТУМ-КС Р 100/2</t>
  </si>
  <si>
    <t>Муфта ремонтная разветвительная комплект 2</t>
  </si>
  <si>
    <t xml:space="preserve">  кол-во: 4; г. Туймазы, ул. Гафурова, д.60; Николаичев А.П. 89018173670</t>
  </si>
  <si>
    <t>36662</t>
  </si>
  <si>
    <t>МУФТА ТУМ-КС Р 100/3</t>
  </si>
  <si>
    <t>Комплекты для ремонта разветвительных муфт на кабелях ТПП, ТППэп, ТППэпЗ.</t>
  </si>
  <si>
    <t xml:space="preserve">  кол-во: 3; г.Бирск, ул. Бурновская, д.10; Выдрин Ю.А. 89173483781;  кол-во: 4; г. Мелеуз, ул. Воровского, д.2; Киреева В.Р. 89371692391</t>
  </si>
  <si>
    <t>39658</t>
  </si>
  <si>
    <t>ТРУБКА ССД ТУТ 19/5-1500</t>
  </si>
  <si>
    <t>м</t>
  </si>
  <si>
    <t xml:space="preserve">  кол-во: 71; г. Уфа, ул. Каспийская, д.14; Мухаметшина З.Р. 89018173671</t>
  </si>
  <si>
    <t>35867</t>
  </si>
  <si>
    <t>ТРУБКА ТУМ-КС 400/2</t>
  </si>
  <si>
    <t xml:space="preserve">  кол-во: 1; г. Мелеуз, ул. Воровского, д.2; Киреева В.Р. 89371692391</t>
  </si>
  <si>
    <t>40375</t>
  </si>
  <si>
    <t>КСМ 25</t>
  </si>
  <si>
    <t>Модуль на 25 пар  сухой KSC 21-117</t>
  </si>
  <si>
    <t xml:space="preserve">  кол-во: 5; г.Бирск, ул. Бурновская, д.10; Выдрин Ю.А. 89173483781</t>
  </si>
  <si>
    <t>40381</t>
  </si>
  <si>
    <t>КСО 2 ОДНОЖИЛЬНЫЙ RSC21-115</t>
  </si>
  <si>
    <t>Одножильный соединитель  KSC 21-115</t>
  </si>
  <si>
    <t xml:space="preserve">  кол-во: 3.15; г.Бирск, ул. Бурновская, д.10; Выдрин Ю.А. 89173483781;  кол-во: 1000; г. Сибай, ул. Индустриальное шоссе, д.2; Устьянцева Л.А. 89279417186</t>
  </si>
  <si>
    <t>40326</t>
  </si>
  <si>
    <t>МУФТА ТУМ-КС 200/2</t>
  </si>
  <si>
    <t xml:space="preserve">  кол-во: 2; г.Бирск, ул. Бурновская, д.10; Выдрин Ю.А. 89173483781;  кол-во: 1; г. Мелеуз, ул. Воровского, д.2; Киреева В.Р. 89371692391</t>
  </si>
  <si>
    <t>40458</t>
  </si>
  <si>
    <t>МУФТА ТУМ-КС Р 50</t>
  </si>
  <si>
    <t xml:space="preserve">  кол-во: 30; г. Сибай, ул. Индустриальное шоссе, д.2; Устьянцева Л.А. 89279417186</t>
  </si>
  <si>
    <t>1 Паспорт  изделия</t>
  </si>
  <si>
    <t>2 Сертификаты качества</t>
  </si>
  <si>
    <t>3 Гарантийные обязательства - 12 месяцев</t>
  </si>
  <si>
    <t>Отдельная упаковка на 1 муфту, содержащая термоусаживаемую трубку с подклеивающем слоем, каркас из ламинированного картона со слоем фольги для экранирования сростка сердечника, и с возможностью заполнения сростка гидрофобным составом ,  экранная перемычкаа с контактными зажимами, соединители жил, материал для чистки и обезжиривания оболочки кабеля, инструкция.  Декларация  о соотвествии выполнения требований " Правил применения муфт для монтажа кабелей связи " (Приказ МИС  РФ №40  от 10.04.2006г), выданна Федеральным агенством связи.Наличие сертификатов  по системе ССС.</t>
  </si>
  <si>
    <t>Отдельная упаковка на 1 муфту, содержащая термоусаживаемую трубку с подклеивающем слоем, каркас из ламинированного картона со слоем фольги для экранирования сростка сердечника, и с возможностью заполнения сростка гидрофобным составом ,  экранная перемычкаа с контактными зажимами, соединители жил, разветвительный комплект, материал для чистки и обезжиривания оболочки кабеля, инструкция.  Декларация  о соотвествии выполнения требований " Правил применения муфт для монтажа кабелей связи " (Приказ МИС  РФ №40 от 10.04.2006г), выданная Федеральным агенством связи.Наличие сертификатов  по системе ССС.</t>
  </si>
  <si>
    <t xml:space="preserve">  кол-во: 10; г. Мелеуз, ул. Воровского, д.2; Киреева В.Р. 89371692391;  кол-во: 4; с. Месягутово, ул. Коммунистическая, д.24; Фазылов В.С. 89063756161;  кол-во: 1; г. Сибай, ул. Индустриальное шоссе, д.2; Устьянцева Л.А. 89279417186;  кол-во: 1; г. Стерллитамак, ул. Коммунистическая, д.30; Секварова С.В. 89656487022</t>
  </si>
  <si>
    <t>Муфта, содержит термоусаживаемую трубку или термоусаживаемую манжету (начиная с 400 до 1200)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гидрофообным составом . На все типы муфт должна быть представлена декларация  о соотвествии выполнения требований " Правил применения муфт для монтажа кабелей связи " (Приказ МИС  РФ №40  от 10.04.2006г), выданная Федеральным агенством связи. Наличие сертификато  по системе ССС.</t>
  </si>
  <si>
    <t xml:space="preserve">  кол-во: 32; г. Белорецк, ул.Ленина, д.41; Кузнецов Д.Н. 89051808865;  кол-во: 25; г.Бирск, ул. Бурновская, д.10; Выдрин Ю.А. 89173483781;  кол-во: 6; с. Месягутово, ул. Коммунистическая, д.24; Фазылов В.С. 89063756161;  кол-во: 25; г. Стерлитамак, ул. ККоммунистическая, д.30; Секварова С.В. 89656487022;  кол-во: 61; г. Туймазы, ул. Гафурова, д.60; Николаичев А.П. 89018173670</t>
  </si>
  <si>
    <t xml:space="preserve">  кол-во: 2; г.Бирск, ул. Бурновская, д.10; Выдрин Ю.А. 89173483781;  кол-во: 6; г. Мелеуз, ул. Воровского, д.2; Киреева В.Р. 89371692391;  кол-во: 5; г. Сибай, ул. Индустриальное шоссе, д.2; Устьянцева Л.А. 89279417186;  кол-во: 8; г. Туймазы, ул. Гафуроова, д.60; Николаичев А.П. 89018173670;  кол-во: 6; г. Уфа, ул. Каспийская, д.14; Мухаметшина З.Р. 89018173671</t>
  </si>
  <si>
    <t xml:space="preserve">  кол-во: 29; г. Белорецк, ул.Ленина, д.41; Кузнецов Д.Н. 89051808865;  кол-во: 18; г.Бирск, ул. Бурновская, д.10; Выдрин Ю.А. 89173483781;  кол-во: 14; г. Стерлитамак, ул. Коммунистическая, д.30; Секварова С.В. 89656487022;  кол-во: 15; г. Туймазы, ул. ГГафурова, д.60; Николаичев А.П. 89018173670</t>
  </si>
  <si>
    <t xml:space="preserve">  кол-во: 5; г. Белорецк, ул.Ленина, д.41; Кузнецов Д.Н. 89051808865;  кол-во: 26; г.Бирск, ул. Бурновская, д.10; Выдрин Ю.А. 89173483781;  кол-во: 20; г. Мелеуз, ул. Воровского, д.2; Киреева В.Р. 89371692391;  кол-во: 5; с. Месягутово, ул. Коммунистическкая, д.24; Фазылов В.С. 89063756161;  кол-во: 12; г. Сибай, ул. Индустриальное шоссе, д.2; Устьянцева Л.А. 89279417186;  кол-во: 20; г. Стерлитамак, ул. Коммунистическая, д.30; Секварова С.В. 89656487022;  кол-во: 125; г. Туймазы, ул. Гафурова, д.60; Никоаичев А.П. 89018173670</t>
  </si>
  <si>
    <t xml:space="preserve">  кол-во: 39; г. Белорецк, ул.Ленина, д.41; Кузнецов Д.Н. 89051808865;  кол-во: 8; г.Бирск, ул. Бурновская, д.10; Выдрин Ю.А. 89173483781;  кол-во: 15; г. Стерлитамак, ул. Коммунистическая, д.30; Секварова С.В. 89656487022;  кол-во: 9; г. Туймазы, ул. Гаффурова, д.60; Николаичев А.П. 89018173670</t>
  </si>
  <si>
    <t xml:space="preserve">  кол-во: 9; г. Белорецк, ул.Ленина, д.41; Кузнецов Д.Н. 89051808865;  кол-во: 16; г.Бирск, ул. Бурновская, д.10; Выдрин Ю.А. 89173483781;  кол-во: 40; г. Мелеуз, ул. Воровского, д.2; Киреева В.Р. 89371692391;  кол-во: 1; с. Месягутово, ул. Коммунистическкая, д.24; Фазылов В.С. 89063756161;  кол-во: 12; г. Сибай, ул. Индустриальное шоссе, д.2; Устьянцева Л.А. 89279417186;  кол-во: 13; г. Стерлитамак, ул. Коммунистическая, д.30; Секварова С.В. 89656487022;  кол-во: 96; г. Туймазы, ул. Гафурова, д.60; Николичев А.П. 89018173670;  кол-во: 30; г. Уфа, ул. Каспийская, д.14; Мухаметшина З.Р. 89018173671</t>
  </si>
  <si>
    <t xml:space="preserve">  кол-во: 22; г. Белорецк, ул.Ленина, д.41; Кузнецов Д.Н. 89051808865;  кол-во: 4; г. Мелеуз, ул. Воровского, д.2; Киреева В.Р. 89371692391;  кол-во: 2; с. Месягутово, ул. Коммунистическая, д.24; Фазылов В.С. 89063756161;  кол-во: 2; г. Сибай, ул. Индустрриальное шоссе, д.2; Устьянцева Л.А. 89279417186;  кол-во: 7; г. Туймазы, ул. Гафурова, д.60; Николаичев А.П. 89018173670</t>
  </si>
  <si>
    <t xml:space="preserve">  кол-во: 8; г. Белорецк, ул.Ленина, д.41; Кузнецов Д.Н. 89051808865;  кол-во: 12; г.Бирск, ул. Бурновская, д.10; Выдрин Ю.А. 89173483781;  кол-во: 7; г. Стерлитамак, ул. Коммунистическая, д.30; Секварова С.В. 89656487022;  кол-во: 9; г. Туймазы, ул. Гафуурова, д.60; Николаичев А.П. 89018173670</t>
  </si>
  <si>
    <t xml:space="preserve">  кол-во: 12; г. Белорецк, ул.Ленина, д.41; Кузнецов Д.Н. 89051808865;  кол-во: 20; г.Бирск, ул. Бурновская, д.10; Выдрин Ю.А. 89173483781;  кол-во: 13; г. Мелеуз, ул. Воровского, д.2; Киреева В.Р. 89371692391;  кол-во: 15; г. Сибай, ул. Индустриальное шооссе, д.2; Устьянцева Л.А. 89279417186;  кол-во: 7; г. Стерлитамак, ул. Коммунистическая, д.30; Секварова С.В. 89656487022;  кол-во: 67; г. Туймазы, ул. Гафурова, д.60; Николаичев А.П. 89018173670;  кол-во: 25; г. Уфа, ул. Каспийская, д.14; Мухаметшина З.. 89018173671</t>
  </si>
  <si>
    <t xml:space="preserve">  кол-во: 3; г. Белорецк, ул.Ленина, д.41; Кузнецов Д.Н. 89051808865;  кол-во: 1; г.Бирск, ул. Бурновская, д.10; Выдрин Ю.А. 89173483781;  кол-во: 3; г. Мелеуз, ул. Воровского, д.2; Киреева В.Р. 89371692391;  кол-во: 1; с. Месягутово, ул. Коммунистическаяя, д.24; Фазылов В.С. 89063756161;  кол-во: 7; г. Туймазы, ул. Гафурова, д.60; Николаичев А.П. 89018173670;  кол-во: 2; г. Уфа, ул. Каспийская,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</si>
  <si>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</si>
  <si>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Муфта,содержит термоусаживаемую манжету 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гидрофобным составом ,  экранная перемычка с контактными заажимами, механические соединители жил, разветвительный комплект, материал для чистки и обезжиривания оболочки кабеля, инструкция. Декларация  о соотвествии выполнения требований " Правил применения муфт для монтажа кабелей связи " (Приказ МИС  РФ №40  от0.04.2006г), Наличие сертификатов  по системе ССС.</t>
  </si>
  <si>
    <t>Предельная сумма лота составляет: 626 161,45 руб. с НДС.</t>
  </si>
  <si>
    <t>53</t>
  </si>
  <si>
    <t>220</t>
  </si>
  <si>
    <t>766</t>
  </si>
  <si>
    <t>101</t>
  </si>
  <si>
    <t>73</t>
  </si>
  <si>
    <t>11</t>
  </si>
  <si>
    <t>Приложение 1.1</t>
  </si>
  <si>
    <t>2 квартал - 30 мая; 3 квартал - 15 июля; 4 квартал - 15 октября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</si>
</sst>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0" fontId="0" fillId="0" borderId="0" xfId="0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4" xfId="0" applyNumberFormat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56"/>
  <sheetViews>
    <sheetView tabSelected="1" view="pageBreakPreview" topLeftCell="A13" zoomScale="60" workbookViewId="0">
      <selection activeCell="E41" sqref="E41:P41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8" max="8" width="0" hidden="1" customWidth="1"/>
    <col min="11" max="11" width="9.140625" style="7"/>
    <col min="13" max="13" width="19.5703125" style="8" customWidth="1"/>
    <col min="14" max="14" width="16" style="8" customWidth="1"/>
    <col min="15" max="15" width="18.28515625" style="9" customWidth="1"/>
    <col min="16" max="16" width="18.7109375" customWidth="1"/>
    <col min="17" max="17" width="3.28515625" customWidth="1"/>
    <col min="27" max="30" width="9.140625" style="10"/>
  </cols>
  <sheetData>
    <row r="1" spans="1:31">
      <c r="N1" s="8" t="s">
        <v>163</v>
      </c>
      <c r="P1" s="18"/>
    </row>
    <row r="2" spans="1:31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31">
      <c r="B3" t="s">
        <v>26</v>
      </c>
      <c r="C3" s="10" t="s">
        <v>37</v>
      </c>
      <c r="D3" s="22"/>
      <c r="E3" s="22"/>
      <c r="F3" s="21" t="s">
        <v>45</v>
      </c>
      <c r="H3" s="21"/>
      <c r="P3" s="18"/>
      <c r="Q3" s="3"/>
    </row>
    <row r="4" spans="1:31" s="11" customFormat="1">
      <c r="B4" s="43" t="s">
        <v>0</v>
      </c>
      <c r="C4" s="43" t="s">
        <v>31</v>
      </c>
      <c r="D4" s="43" t="s">
        <v>15</v>
      </c>
      <c r="E4" s="43" t="s">
        <v>32</v>
      </c>
      <c r="F4" s="43" t="s">
        <v>1</v>
      </c>
      <c r="G4" s="43" t="s">
        <v>14</v>
      </c>
      <c r="H4" s="44" t="s">
        <v>16</v>
      </c>
      <c r="I4" s="44"/>
      <c r="J4" s="44"/>
      <c r="K4" s="44"/>
      <c r="L4" s="44"/>
      <c r="M4" s="34" t="s">
        <v>22</v>
      </c>
      <c r="N4" s="33" t="s">
        <v>23</v>
      </c>
      <c r="O4" s="33" t="s">
        <v>25</v>
      </c>
      <c r="P4" s="43" t="s">
        <v>2</v>
      </c>
      <c r="Q4" s="12"/>
    </row>
    <row r="5" spans="1:31" s="13" customFormat="1" ht="64.5" customHeight="1">
      <c r="B5" s="43"/>
      <c r="C5" s="43"/>
      <c r="D5" s="43"/>
      <c r="E5" s="43"/>
      <c r="F5" s="43"/>
      <c r="G5" s="43"/>
      <c r="H5" s="31" t="s">
        <v>17</v>
      </c>
      <c r="I5" s="31" t="s">
        <v>18</v>
      </c>
      <c r="J5" s="31" t="s">
        <v>19</v>
      </c>
      <c r="K5" s="31" t="s">
        <v>20</v>
      </c>
      <c r="L5" s="31" t="s">
        <v>21</v>
      </c>
      <c r="M5" s="33"/>
      <c r="N5" s="33"/>
      <c r="O5" s="33"/>
      <c r="P5" s="43"/>
    </row>
    <row r="6" spans="1:31" s="11" customFormat="1">
      <c r="B6" s="26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6">
        <v>11</v>
      </c>
      <c r="M6" s="26">
        <v>12</v>
      </c>
      <c r="N6" s="26">
        <v>13</v>
      </c>
      <c r="O6" s="26">
        <v>14</v>
      </c>
      <c r="P6" s="26">
        <v>15</v>
      </c>
    </row>
    <row r="7" spans="1:31" ht="180">
      <c r="A7" s="10"/>
      <c r="B7" s="6">
        <f t="shared" ref="B7:B36" si="0">ROW()-6</f>
        <v>1</v>
      </c>
      <c r="C7" s="6" t="s">
        <v>47</v>
      </c>
      <c r="D7" s="1" t="s">
        <v>48</v>
      </c>
      <c r="E7" s="1"/>
      <c r="F7" s="1" t="s">
        <v>49</v>
      </c>
      <c r="G7" s="4" t="s">
        <v>50</v>
      </c>
      <c r="H7" s="23">
        <v>0</v>
      </c>
      <c r="I7" s="23">
        <v>10</v>
      </c>
      <c r="J7" s="23">
        <v>4</v>
      </c>
      <c r="K7" s="23">
        <v>0</v>
      </c>
      <c r="L7" s="23">
        <v>14</v>
      </c>
      <c r="M7" s="5">
        <v>386.39</v>
      </c>
      <c r="N7" s="5">
        <v>5409.46</v>
      </c>
      <c r="O7" s="5">
        <f>N7*1.18</f>
        <v>6383.1628000000001</v>
      </c>
      <c r="P7" s="1" t="s">
        <v>51</v>
      </c>
      <c r="Q7" s="10"/>
      <c r="R7" s="10"/>
      <c r="S7" s="10"/>
      <c r="T7" s="10"/>
      <c r="U7" s="10"/>
      <c r="V7" s="10"/>
      <c r="W7" s="10"/>
      <c r="X7" s="10"/>
      <c r="Y7" s="10"/>
      <c r="Z7" s="10"/>
      <c r="AE7" s="10"/>
    </row>
    <row r="8" spans="1:31" ht="135">
      <c r="A8" s="10"/>
      <c r="B8" s="6">
        <f t="shared" si="0"/>
        <v>2</v>
      </c>
      <c r="C8" s="6" t="s">
        <v>52</v>
      </c>
      <c r="D8" s="1" t="s">
        <v>53</v>
      </c>
      <c r="E8" s="1"/>
      <c r="F8" s="1" t="s">
        <v>54</v>
      </c>
      <c r="G8" s="4" t="s">
        <v>50</v>
      </c>
      <c r="H8" s="23">
        <v>0</v>
      </c>
      <c r="I8" s="23">
        <v>16</v>
      </c>
      <c r="J8" s="29">
        <v>80</v>
      </c>
      <c r="K8" s="23">
        <v>0</v>
      </c>
      <c r="L8" s="29">
        <v>96</v>
      </c>
      <c r="M8" s="5">
        <v>50.84</v>
      </c>
      <c r="N8" s="5">
        <v>146.84</v>
      </c>
      <c r="O8" s="5">
        <f t="shared" ref="O8:O37" si="1">N8*1.18</f>
        <v>173.27119999999999</v>
      </c>
      <c r="P8" s="1" t="s">
        <v>55</v>
      </c>
      <c r="Q8" s="10"/>
      <c r="R8" s="10"/>
      <c r="S8" s="10"/>
      <c r="T8" s="10"/>
      <c r="U8" s="10"/>
      <c r="V8" s="10"/>
      <c r="W8" s="10"/>
      <c r="X8" s="10"/>
      <c r="Y8" s="10"/>
      <c r="Z8" s="10"/>
      <c r="AE8" s="10"/>
    </row>
    <row r="9" spans="1:31" s="10" customFormat="1" ht="120">
      <c r="B9" s="6">
        <f t="shared" si="0"/>
        <v>3</v>
      </c>
      <c r="C9" s="6" t="s">
        <v>56</v>
      </c>
      <c r="D9" s="1" t="s">
        <v>57</v>
      </c>
      <c r="E9" s="1"/>
      <c r="F9" s="1" t="s">
        <v>58</v>
      </c>
      <c r="G9" s="4" t="s">
        <v>50</v>
      </c>
      <c r="H9" s="23"/>
      <c r="I9" s="23" t="s">
        <v>157</v>
      </c>
      <c r="J9" s="23">
        <v>55</v>
      </c>
      <c r="K9" s="23">
        <v>73</v>
      </c>
      <c r="L9" s="23">
        <v>181</v>
      </c>
      <c r="M9" s="5">
        <v>352.5</v>
      </c>
      <c r="N9" s="5">
        <v>63802.5</v>
      </c>
      <c r="O9" s="5">
        <f t="shared" si="1"/>
        <v>75286.95</v>
      </c>
      <c r="P9" s="1" t="s">
        <v>59</v>
      </c>
    </row>
    <row r="10" spans="1:31" s="10" customFormat="1" ht="90">
      <c r="B10" s="6">
        <f t="shared" si="0"/>
        <v>4</v>
      </c>
      <c r="C10" s="6" t="s">
        <v>60</v>
      </c>
      <c r="D10" s="1" t="s">
        <v>61</v>
      </c>
      <c r="E10" s="1"/>
      <c r="F10" s="1" t="s">
        <v>62</v>
      </c>
      <c r="G10" s="4" t="s">
        <v>50</v>
      </c>
      <c r="H10" s="23"/>
      <c r="I10" s="23" t="s">
        <v>158</v>
      </c>
      <c r="J10" s="23">
        <v>115</v>
      </c>
      <c r="K10" s="23">
        <v>69</v>
      </c>
      <c r="L10" s="23">
        <v>404</v>
      </c>
      <c r="M10" s="5">
        <v>272.52999999999997</v>
      </c>
      <c r="N10" s="5">
        <v>110102.12000000004</v>
      </c>
      <c r="O10" s="5">
        <f t="shared" si="1"/>
        <v>129920.50160000003</v>
      </c>
      <c r="P10" s="1" t="s">
        <v>63</v>
      </c>
    </row>
    <row r="11" spans="1:31" ht="150">
      <c r="A11" s="10"/>
      <c r="B11" s="6">
        <f t="shared" si="0"/>
        <v>5</v>
      </c>
      <c r="C11" s="6" t="s">
        <v>64</v>
      </c>
      <c r="D11" s="1" t="s">
        <v>65</v>
      </c>
      <c r="E11" s="1"/>
      <c r="F11" s="1" t="s">
        <v>66</v>
      </c>
      <c r="G11" s="4" t="s">
        <v>50</v>
      </c>
      <c r="H11" s="23"/>
      <c r="I11" s="23" t="s">
        <v>159</v>
      </c>
      <c r="J11" s="23">
        <v>421</v>
      </c>
      <c r="K11" s="23">
        <v>388</v>
      </c>
      <c r="L11" s="23">
        <v>1575</v>
      </c>
      <c r="M11" s="5">
        <v>20</v>
      </c>
      <c r="N11" s="5">
        <v>31500</v>
      </c>
      <c r="O11" s="5">
        <f t="shared" si="1"/>
        <v>37170</v>
      </c>
      <c r="P11" s="1" t="s">
        <v>67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E11" s="10"/>
    </row>
    <row r="12" spans="1:31" ht="375">
      <c r="A12" s="10"/>
      <c r="B12" s="6">
        <f t="shared" si="0"/>
        <v>6</v>
      </c>
      <c r="C12" s="6" t="s">
        <v>68</v>
      </c>
      <c r="D12" s="1" t="s">
        <v>69</v>
      </c>
      <c r="E12" s="1"/>
      <c r="F12" s="1" t="s">
        <v>140</v>
      </c>
      <c r="G12" s="4" t="s">
        <v>50</v>
      </c>
      <c r="H12" s="23">
        <v>0</v>
      </c>
      <c r="I12" s="23">
        <v>0</v>
      </c>
      <c r="J12" s="23">
        <v>2</v>
      </c>
      <c r="K12" s="23">
        <v>0</v>
      </c>
      <c r="L12" s="23">
        <v>2</v>
      </c>
      <c r="M12" s="5">
        <v>210</v>
      </c>
      <c r="N12" s="5">
        <v>420</v>
      </c>
      <c r="O12" s="5">
        <f t="shared" si="1"/>
        <v>495.59999999999997</v>
      </c>
      <c r="P12" s="1" t="s">
        <v>70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E12" s="10"/>
    </row>
    <row r="13" spans="1:31" ht="375">
      <c r="A13" s="10"/>
      <c r="B13" s="6">
        <f t="shared" si="0"/>
        <v>7</v>
      </c>
      <c r="C13" s="6" t="s">
        <v>71</v>
      </c>
      <c r="D13" s="1" t="s">
        <v>72</v>
      </c>
      <c r="E13" s="1"/>
      <c r="F13" s="1" t="s">
        <v>140</v>
      </c>
      <c r="G13" s="4" t="s">
        <v>50</v>
      </c>
      <c r="H13" s="23">
        <v>0</v>
      </c>
      <c r="I13" s="23">
        <v>20</v>
      </c>
      <c r="J13" s="23">
        <v>28</v>
      </c>
      <c r="K13" s="23">
        <v>0</v>
      </c>
      <c r="L13" s="23">
        <v>48</v>
      </c>
      <c r="M13" s="5">
        <v>220</v>
      </c>
      <c r="N13" s="5">
        <v>10560</v>
      </c>
      <c r="O13" s="5">
        <f t="shared" si="1"/>
        <v>12460.8</v>
      </c>
      <c r="P13" s="1" t="s">
        <v>73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E13" s="10"/>
    </row>
    <row r="14" spans="1:31" ht="375">
      <c r="A14" s="10"/>
      <c r="B14" s="6">
        <f t="shared" si="0"/>
        <v>8</v>
      </c>
      <c r="C14" s="6" t="s">
        <v>74</v>
      </c>
      <c r="D14" s="1" t="s">
        <v>75</v>
      </c>
      <c r="E14" s="1"/>
      <c r="F14" s="1" t="s">
        <v>140</v>
      </c>
      <c r="G14" s="4" t="s">
        <v>50</v>
      </c>
      <c r="H14" s="23">
        <v>0</v>
      </c>
      <c r="I14" s="23">
        <v>1</v>
      </c>
      <c r="J14" s="23">
        <v>7</v>
      </c>
      <c r="K14" s="23">
        <v>0</v>
      </c>
      <c r="L14" s="23">
        <v>8</v>
      </c>
      <c r="M14" s="5">
        <v>330</v>
      </c>
      <c r="N14" s="5">
        <v>2640</v>
      </c>
      <c r="O14" s="5">
        <f t="shared" si="1"/>
        <v>3115.2</v>
      </c>
      <c r="P14" s="1" t="s">
        <v>76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E14" s="10"/>
    </row>
    <row r="15" spans="1:31" s="10" customFormat="1" ht="375">
      <c r="B15" s="6">
        <f t="shared" si="0"/>
        <v>9</v>
      </c>
      <c r="C15" s="6" t="s">
        <v>77</v>
      </c>
      <c r="D15" s="1" t="s">
        <v>78</v>
      </c>
      <c r="E15" s="1"/>
      <c r="F15" s="1" t="s">
        <v>140</v>
      </c>
      <c r="G15" s="4" t="s">
        <v>50</v>
      </c>
      <c r="H15" s="23">
        <v>0</v>
      </c>
      <c r="I15" s="23">
        <v>12</v>
      </c>
      <c r="J15" s="23">
        <v>7</v>
      </c>
      <c r="K15" s="23">
        <v>0</v>
      </c>
      <c r="L15" s="23">
        <v>19</v>
      </c>
      <c r="M15" s="5">
        <v>460</v>
      </c>
      <c r="N15" s="5">
        <v>8740</v>
      </c>
      <c r="O15" s="5">
        <f t="shared" si="1"/>
        <v>10313.199999999999</v>
      </c>
      <c r="P15" s="1" t="s">
        <v>79</v>
      </c>
    </row>
    <row r="16" spans="1:31" s="10" customFormat="1" ht="390">
      <c r="B16" s="6">
        <f t="shared" si="0"/>
        <v>10</v>
      </c>
      <c r="C16" s="6" t="s">
        <v>80</v>
      </c>
      <c r="D16" s="1" t="s">
        <v>81</v>
      </c>
      <c r="E16" s="1"/>
      <c r="F16" s="1" t="s">
        <v>141</v>
      </c>
      <c r="G16" s="4" t="s">
        <v>50</v>
      </c>
      <c r="H16" s="23">
        <v>0</v>
      </c>
      <c r="I16" s="23">
        <v>10</v>
      </c>
      <c r="J16" s="23">
        <v>6</v>
      </c>
      <c r="K16" s="23">
        <v>0</v>
      </c>
      <c r="L16" s="23">
        <v>16</v>
      </c>
      <c r="M16" s="5">
        <v>530</v>
      </c>
      <c r="N16" s="5">
        <v>8480</v>
      </c>
      <c r="O16" s="5">
        <f t="shared" si="1"/>
        <v>10006.4</v>
      </c>
      <c r="P16" s="1" t="s">
        <v>142</v>
      </c>
    </row>
    <row r="17" spans="1:31" ht="360">
      <c r="A17" s="10"/>
      <c r="B17" s="6">
        <f t="shared" si="0"/>
        <v>11</v>
      </c>
      <c r="C17" s="6" t="s">
        <v>82</v>
      </c>
      <c r="D17" s="1" t="s">
        <v>83</v>
      </c>
      <c r="E17" s="1"/>
      <c r="F17" s="1" t="s">
        <v>143</v>
      </c>
      <c r="G17" s="4" t="s">
        <v>50</v>
      </c>
      <c r="H17" s="23">
        <v>0</v>
      </c>
      <c r="I17" s="23">
        <v>33</v>
      </c>
      <c r="J17" s="23">
        <v>111</v>
      </c>
      <c r="K17" s="23">
        <v>5</v>
      </c>
      <c r="L17" s="23">
        <v>149</v>
      </c>
      <c r="M17" s="5">
        <v>150</v>
      </c>
      <c r="N17" s="5">
        <v>22350</v>
      </c>
      <c r="O17" s="5">
        <f t="shared" si="1"/>
        <v>26373</v>
      </c>
      <c r="P17" s="1" t="s">
        <v>144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E17" s="10"/>
    </row>
    <row r="18" spans="1:31" ht="345">
      <c r="A18" s="10"/>
      <c r="B18" s="6">
        <f t="shared" si="0"/>
        <v>12</v>
      </c>
      <c r="C18" s="6" t="s">
        <v>84</v>
      </c>
      <c r="D18" s="1" t="s">
        <v>85</v>
      </c>
      <c r="E18" s="1"/>
      <c r="F18" s="1" t="s">
        <v>143</v>
      </c>
      <c r="G18" s="4" t="s">
        <v>50</v>
      </c>
      <c r="H18" s="23">
        <v>0</v>
      </c>
      <c r="I18" s="23">
        <v>2</v>
      </c>
      <c r="J18" s="23">
        <v>4</v>
      </c>
      <c r="K18" s="23">
        <v>0</v>
      </c>
      <c r="L18" s="23">
        <v>6</v>
      </c>
      <c r="M18" s="5">
        <v>400</v>
      </c>
      <c r="N18" s="5">
        <v>2400</v>
      </c>
      <c r="O18" s="5">
        <f t="shared" si="1"/>
        <v>2832</v>
      </c>
      <c r="P18" s="1" t="s">
        <v>86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  <c r="AE18" s="10"/>
    </row>
    <row r="19" spans="1:31" s="10" customFormat="1" ht="345">
      <c r="B19" s="6">
        <f t="shared" si="0"/>
        <v>13</v>
      </c>
      <c r="C19" s="6" t="s">
        <v>87</v>
      </c>
      <c r="D19" s="1" t="s">
        <v>88</v>
      </c>
      <c r="E19" s="1"/>
      <c r="F19" s="1" t="s">
        <v>143</v>
      </c>
      <c r="G19" s="4" t="s">
        <v>50</v>
      </c>
      <c r="H19" s="23">
        <v>0</v>
      </c>
      <c r="I19" s="23">
        <v>12</v>
      </c>
      <c r="J19" s="23">
        <v>15</v>
      </c>
      <c r="K19" s="23">
        <v>0</v>
      </c>
      <c r="L19" s="23">
        <v>27</v>
      </c>
      <c r="M19" s="5">
        <v>500</v>
      </c>
      <c r="N19" s="5">
        <v>13500</v>
      </c>
      <c r="O19" s="5">
        <f t="shared" si="1"/>
        <v>15930</v>
      </c>
      <c r="P19" s="1" t="s">
        <v>145</v>
      </c>
    </row>
    <row r="20" spans="1:31" ht="345">
      <c r="A20" s="10"/>
      <c r="B20" s="6">
        <f t="shared" si="0"/>
        <v>14</v>
      </c>
      <c r="C20" s="6" t="s">
        <v>89</v>
      </c>
      <c r="D20" s="1" t="s">
        <v>90</v>
      </c>
      <c r="E20" s="1"/>
      <c r="F20" s="1" t="s">
        <v>143</v>
      </c>
      <c r="G20" s="4" t="s">
        <v>50</v>
      </c>
      <c r="H20" s="23">
        <v>0</v>
      </c>
      <c r="I20" s="23">
        <v>0</v>
      </c>
      <c r="J20" s="23">
        <v>7</v>
      </c>
      <c r="K20" s="23">
        <v>0</v>
      </c>
      <c r="L20" s="23">
        <v>7</v>
      </c>
      <c r="M20" s="5">
        <v>1100</v>
      </c>
      <c r="N20" s="5">
        <v>7700</v>
      </c>
      <c r="O20" s="5">
        <f t="shared" si="1"/>
        <v>9086</v>
      </c>
      <c r="P20" s="1" t="s">
        <v>91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  <c r="AE20" s="10"/>
    </row>
    <row r="21" spans="1:31" s="10" customFormat="1" ht="345">
      <c r="B21" s="6">
        <f t="shared" si="0"/>
        <v>15</v>
      </c>
      <c r="C21" s="6" t="s">
        <v>92</v>
      </c>
      <c r="D21" s="1" t="s">
        <v>93</v>
      </c>
      <c r="E21" s="1"/>
      <c r="F21" s="1" t="s">
        <v>143</v>
      </c>
      <c r="G21" s="4" t="s">
        <v>50</v>
      </c>
      <c r="H21" s="23">
        <v>0</v>
      </c>
      <c r="I21" s="23">
        <v>25</v>
      </c>
      <c r="J21" s="23">
        <v>46</v>
      </c>
      <c r="K21" s="23">
        <v>5</v>
      </c>
      <c r="L21" s="23">
        <v>76</v>
      </c>
      <c r="M21" s="5">
        <v>180</v>
      </c>
      <c r="N21" s="5">
        <v>13680</v>
      </c>
      <c r="O21" s="5">
        <f t="shared" si="1"/>
        <v>16142.4</v>
      </c>
      <c r="P21" s="1" t="s">
        <v>146</v>
      </c>
    </row>
    <row r="22" spans="1:31" ht="409.5">
      <c r="A22" s="10"/>
      <c r="B22" s="6">
        <f t="shared" si="0"/>
        <v>16</v>
      </c>
      <c r="C22" s="6" t="s">
        <v>94</v>
      </c>
      <c r="D22" s="1" t="s">
        <v>95</v>
      </c>
      <c r="E22" s="1"/>
      <c r="F22" s="1" t="s">
        <v>143</v>
      </c>
      <c r="G22" s="4" t="s">
        <v>50</v>
      </c>
      <c r="H22" s="23">
        <v>0</v>
      </c>
      <c r="I22" s="23">
        <v>49</v>
      </c>
      <c r="J22" s="23">
        <v>162</v>
      </c>
      <c r="K22" s="23">
        <v>2</v>
      </c>
      <c r="L22" s="23">
        <v>213</v>
      </c>
      <c r="M22" s="5">
        <v>220</v>
      </c>
      <c r="N22" s="5">
        <v>46860</v>
      </c>
      <c r="O22" s="5">
        <f t="shared" si="1"/>
        <v>55294.799999999996</v>
      </c>
      <c r="P22" s="1" t="s">
        <v>147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E22" s="10"/>
    </row>
    <row r="23" spans="1:31" ht="345">
      <c r="A23" s="10"/>
      <c r="B23" s="6">
        <f t="shared" si="0"/>
        <v>17</v>
      </c>
      <c r="C23" s="6" t="s">
        <v>96</v>
      </c>
      <c r="D23" s="1" t="s">
        <v>97</v>
      </c>
      <c r="E23" s="1"/>
      <c r="F23" s="1" t="s">
        <v>143</v>
      </c>
      <c r="G23" s="4" t="s">
        <v>50</v>
      </c>
      <c r="H23" s="23">
        <v>0</v>
      </c>
      <c r="I23" s="23">
        <v>41</v>
      </c>
      <c r="J23" s="23">
        <v>27</v>
      </c>
      <c r="K23" s="23">
        <v>3</v>
      </c>
      <c r="L23" s="23">
        <v>71</v>
      </c>
      <c r="M23" s="5">
        <v>250</v>
      </c>
      <c r="N23" s="5">
        <v>17750</v>
      </c>
      <c r="O23" s="5">
        <f t="shared" si="1"/>
        <v>20945</v>
      </c>
      <c r="P23" s="1" t="s">
        <v>148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E23" s="10"/>
    </row>
    <row r="24" spans="1:31" ht="409.5">
      <c r="A24" s="10"/>
      <c r="B24" s="6">
        <f t="shared" si="0"/>
        <v>18</v>
      </c>
      <c r="C24" s="6" t="s">
        <v>98</v>
      </c>
      <c r="D24" s="1" t="s">
        <v>99</v>
      </c>
      <c r="E24" s="1"/>
      <c r="F24" s="1" t="s">
        <v>143</v>
      </c>
      <c r="G24" s="4" t="s">
        <v>50</v>
      </c>
      <c r="H24" s="23"/>
      <c r="I24" s="23" t="s">
        <v>160</v>
      </c>
      <c r="J24" s="23">
        <v>114</v>
      </c>
      <c r="K24" s="23">
        <v>2</v>
      </c>
      <c r="L24" s="23">
        <v>217</v>
      </c>
      <c r="M24" s="5">
        <v>250</v>
      </c>
      <c r="N24" s="5">
        <v>54250</v>
      </c>
      <c r="O24" s="5">
        <f t="shared" si="1"/>
        <v>64015</v>
      </c>
      <c r="P24" s="1" t="s">
        <v>149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E24" s="10"/>
    </row>
    <row r="25" spans="1:31" ht="360">
      <c r="A25" s="10"/>
      <c r="B25" s="6">
        <f t="shared" si="0"/>
        <v>19</v>
      </c>
      <c r="C25" s="6" t="s">
        <v>100</v>
      </c>
      <c r="D25" s="1" t="s">
        <v>101</v>
      </c>
      <c r="E25" s="1"/>
      <c r="F25" s="1" t="s">
        <v>143</v>
      </c>
      <c r="G25" s="4" t="s">
        <v>50</v>
      </c>
      <c r="H25" s="23">
        <v>0</v>
      </c>
      <c r="I25" s="23">
        <v>16</v>
      </c>
      <c r="J25" s="23">
        <v>21</v>
      </c>
      <c r="K25" s="23">
        <v>0</v>
      </c>
      <c r="L25" s="23">
        <v>37</v>
      </c>
      <c r="M25" s="5">
        <v>300</v>
      </c>
      <c r="N25" s="5">
        <v>11100</v>
      </c>
      <c r="O25" s="5">
        <f t="shared" si="1"/>
        <v>13098</v>
      </c>
      <c r="P25" s="1" t="s">
        <v>150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E25" s="10"/>
    </row>
    <row r="26" spans="1:31" ht="345">
      <c r="A26" s="10"/>
      <c r="B26" s="6">
        <f t="shared" si="0"/>
        <v>20</v>
      </c>
      <c r="C26" s="6" t="s">
        <v>102</v>
      </c>
      <c r="D26" s="1" t="s">
        <v>103</v>
      </c>
      <c r="E26" s="1"/>
      <c r="F26" s="1" t="s">
        <v>143</v>
      </c>
      <c r="G26" s="4" t="s">
        <v>50</v>
      </c>
      <c r="H26" s="23">
        <v>0</v>
      </c>
      <c r="I26" s="23">
        <v>15</v>
      </c>
      <c r="J26" s="23">
        <v>18</v>
      </c>
      <c r="K26" s="23">
        <v>3</v>
      </c>
      <c r="L26" s="23">
        <v>36</v>
      </c>
      <c r="M26" s="5">
        <v>250</v>
      </c>
      <c r="N26" s="5">
        <v>9000</v>
      </c>
      <c r="O26" s="5">
        <f t="shared" si="1"/>
        <v>10620</v>
      </c>
      <c r="P26" s="1" t="s">
        <v>151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E26" s="10"/>
    </row>
    <row r="27" spans="1:31" ht="409.5">
      <c r="A27" s="10"/>
      <c r="B27" s="6">
        <f t="shared" si="0"/>
        <v>21</v>
      </c>
      <c r="C27" s="6" t="s">
        <v>104</v>
      </c>
      <c r="D27" s="1" t="s">
        <v>105</v>
      </c>
      <c r="E27" s="1"/>
      <c r="F27" s="1" t="s">
        <v>143</v>
      </c>
      <c r="G27" s="4" t="s">
        <v>50</v>
      </c>
      <c r="H27" s="23"/>
      <c r="I27" s="23" t="s">
        <v>161</v>
      </c>
      <c r="J27" s="23">
        <v>84</v>
      </c>
      <c r="K27" s="23">
        <v>2</v>
      </c>
      <c r="L27" s="23">
        <v>159</v>
      </c>
      <c r="M27" s="5">
        <v>300</v>
      </c>
      <c r="N27" s="5">
        <v>47700</v>
      </c>
      <c r="O27" s="5">
        <f t="shared" si="1"/>
        <v>56286</v>
      </c>
      <c r="P27" s="1" t="s">
        <v>152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E27" s="10"/>
    </row>
    <row r="28" spans="1:31" ht="405">
      <c r="A28" s="10"/>
      <c r="B28" s="6">
        <f t="shared" si="0"/>
        <v>22</v>
      </c>
      <c r="C28" s="6" t="s">
        <v>106</v>
      </c>
      <c r="D28" s="1" t="s">
        <v>107</v>
      </c>
      <c r="E28" s="1"/>
      <c r="F28" s="1" t="s">
        <v>143</v>
      </c>
      <c r="G28" s="4" t="s">
        <v>50</v>
      </c>
      <c r="H28" s="23">
        <v>0</v>
      </c>
      <c r="I28" s="23">
        <v>8</v>
      </c>
      <c r="J28" s="23">
        <v>9</v>
      </c>
      <c r="K28" s="23">
        <v>0</v>
      </c>
      <c r="L28" s="23">
        <v>17</v>
      </c>
      <c r="M28" s="5">
        <v>400</v>
      </c>
      <c r="N28" s="5">
        <v>6800</v>
      </c>
      <c r="O28" s="5">
        <f t="shared" si="1"/>
        <v>8024</v>
      </c>
      <c r="P28" s="1" t="s">
        <v>153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E28" s="10"/>
    </row>
    <row r="29" spans="1:31" ht="75">
      <c r="A29" s="10"/>
      <c r="B29" s="6">
        <f t="shared" si="0"/>
        <v>23</v>
      </c>
      <c r="C29" s="6" t="s">
        <v>108</v>
      </c>
      <c r="D29" s="1" t="s">
        <v>109</v>
      </c>
      <c r="E29" s="1"/>
      <c r="F29" s="1" t="s">
        <v>110</v>
      </c>
      <c r="G29" s="4" t="s">
        <v>50</v>
      </c>
      <c r="H29" s="23">
        <v>0</v>
      </c>
      <c r="I29" s="23">
        <v>2</v>
      </c>
      <c r="J29" s="23">
        <v>2</v>
      </c>
      <c r="K29" s="23">
        <v>0</v>
      </c>
      <c r="L29" s="23">
        <v>4</v>
      </c>
      <c r="M29" s="5">
        <v>700</v>
      </c>
      <c r="N29" s="5">
        <v>2800</v>
      </c>
      <c r="O29" s="5">
        <f t="shared" si="1"/>
        <v>3304</v>
      </c>
      <c r="P29" s="1" t="s">
        <v>111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E29" s="10"/>
    </row>
    <row r="30" spans="1:31" ht="120">
      <c r="A30" s="10"/>
      <c r="B30" s="6">
        <f t="shared" si="0"/>
        <v>24</v>
      </c>
      <c r="C30" s="6" t="s">
        <v>112</v>
      </c>
      <c r="D30" s="1" t="s">
        <v>113</v>
      </c>
      <c r="E30" s="1"/>
      <c r="F30" s="1" t="s">
        <v>114</v>
      </c>
      <c r="G30" s="4" t="s">
        <v>50</v>
      </c>
      <c r="H30" s="23">
        <v>0</v>
      </c>
      <c r="I30" s="23">
        <v>2</v>
      </c>
      <c r="J30" s="23">
        <v>5</v>
      </c>
      <c r="K30" s="23">
        <v>0</v>
      </c>
      <c r="L30" s="23">
        <v>7</v>
      </c>
      <c r="M30" s="5">
        <v>361</v>
      </c>
      <c r="N30" s="5">
        <v>2527</v>
      </c>
      <c r="O30" s="5">
        <f t="shared" si="1"/>
        <v>2981.8599999999997</v>
      </c>
      <c r="P30" s="1" t="s">
        <v>115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E30" s="10"/>
    </row>
    <row r="31" spans="1:31" ht="409.5">
      <c r="A31" s="10"/>
      <c r="B31" s="6">
        <f t="shared" si="0"/>
        <v>25</v>
      </c>
      <c r="C31" s="6" t="s">
        <v>116</v>
      </c>
      <c r="D31" s="1" t="s">
        <v>117</v>
      </c>
      <c r="E31" s="1"/>
      <c r="F31" s="1" t="s">
        <v>154</v>
      </c>
      <c r="G31" s="4" t="s">
        <v>118</v>
      </c>
      <c r="H31" s="23"/>
      <c r="I31" s="23" t="s">
        <v>162</v>
      </c>
      <c r="J31" s="23">
        <v>30</v>
      </c>
      <c r="K31" s="23">
        <v>30</v>
      </c>
      <c r="L31" s="23">
        <v>71</v>
      </c>
      <c r="M31" s="5">
        <v>94.58</v>
      </c>
      <c r="N31" s="5">
        <v>6715.18</v>
      </c>
      <c r="O31" s="5">
        <f t="shared" si="1"/>
        <v>7923.9124000000002</v>
      </c>
      <c r="P31" s="1" t="s">
        <v>119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E31" s="10"/>
    </row>
    <row r="32" spans="1:31" ht="345">
      <c r="A32" s="10"/>
      <c r="B32" s="6">
        <f t="shared" si="0"/>
        <v>26</v>
      </c>
      <c r="C32" s="6" t="s">
        <v>120</v>
      </c>
      <c r="D32" s="1" t="s">
        <v>121</v>
      </c>
      <c r="E32" s="1"/>
      <c r="F32" s="1" t="s">
        <v>143</v>
      </c>
      <c r="G32" s="4" t="s">
        <v>50</v>
      </c>
      <c r="H32" s="23">
        <v>0</v>
      </c>
      <c r="I32" s="23">
        <v>0</v>
      </c>
      <c r="J32" s="23">
        <v>1</v>
      </c>
      <c r="K32" s="23">
        <v>0</v>
      </c>
      <c r="L32" s="23">
        <v>1</v>
      </c>
      <c r="M32" s="5">
        <v>1000</v>
      </c>
      <c r="N32" s="5">
        <v>1000</v>
      </c>
      <c r="O32" s="5">
        <f t="shared" si="1"/>
        <v>1180</v>
      </c>
      <c r="P32" s="1" t="s">
        <v>122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E32" s="10"/>
    </row>
    <row r="33" spans="1:31" ht="60">
      <c r="A33" s="10"/>
      <c r="B33" s="6">
        <f t="shared" si="0"/>
        <v>27</v>
      </c>
      <c r="C33" s="6" t="s">
        <v>123</v>
      </c>
      <c r="D33" s="1" t="s">
        <v>124</v>
      </c>
      <c r="E33" s="1"/>
      <c r="F33" s="1" t="s">
        <v>125</v>
      </c>
      <c r="G33" s="4" t="s">
        <v>50</v>
      </c>
      <c r="H33" s="23">
        <v>0</v>
      </c>
      <c r="I33" s="23">
        <v>0</v>
      </c>
      <c r="J33" s="23">
        <v>5</v>
      </c>
      <c r="K33" s="23">
        <v>0</v>
      </c>
      <c r="L33" s="23">
        <v>5</v>
      </c>
      <c r="M33" s="5">
        <v>36.44</v>
      </c>
      <c r="N33" s="5">
        <v>182.2</v>
      </c>
      <c r="O33" s="5">
        <f t="shared" si="1"/>
        <v>214.99599999999998</v>
      </c>
      <c r="P33" s="1" t="s">
        <v>126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E33" s="10"/>
    </row>
    <row r="34" spans="1:31" ht="165">
      <c r="A34" s="10"/>
      <c r="B34" s="6">
        <f t="shared" si="0"/>
        <v>28</v>
      </c>
      <c r="C34" s="6" t="s">
        <v>127</v>
      </c>
      <c r="D34" s="1" t="s">
        <v>128</v>
      </c>
      <c r="E34" s="1"/>
      <c r="F34" s="1" t="s">
        <v>129</v>
      </c>
      <c r="G34" s="4" t="s">
        <v>50</v>
      </c>
      <c r="H34" s="23">
        <v>0</v>
      </c>
      <c r="I34" s="23">
        <v>1000</v>
      </c>
      <c r="J34" s="29">
        <v>0</v>
      </c>
      <c r="K34" s="23">
        <v>0</v>
      </c>
      <c r="L34" s="29">
        <v>1000</v>
      </c>
      <c r="M34" s="5">
        <v>0.93</v>
      </c>
      <c r="N34" s="5">
        <v>930</v>
      </c>
      <c r="O34" s="5">
        <f t="shared" si="1"/>
        <v>1097.3999999999999</v>
      </c>
      <c r="P34" s="1" t="s">
        <v>130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E34" s="10"/>
    </row>
    <row r="35" spans="1:31" ht="345">
      <c r="A35" s="10"/>
      <c r="B35" s="6">
        <f t="shared" si="0"/>
        <v>29</v>
      </c>
      <c r="C35" s="6" t="s">
        <v>131</v>
      </c>
      <c r="D35" s="1" t="s">
        <v>132</v>
      </c>
      <c r="E35" s="1"/>
      <c r="F35" s="1" t="s">
        <v>143</v>
      </c>
      <c r="G35" s="4" t="s">
        <v>50</v>
      </c>
      <c r="H35" s="23">
        <v>0</v>
      </c>
      <c r="I35" s="23">
        <v>0</v>
      </c>
      <c r="J35" s="23">
        <v>3</v>
      </c>
      <c r="K35" s="23">
        <v>0</v>
      </c>
      <c r="L35" s="23">
        <v>3</v>
      </c>
      <c r="M35" s="5">
        <v>700</v>
      </c>
      <c r="N35" s="5">
        <v>2100</v>
      </c>
      <c r="O35" s="5">
        <f t="shared" si="1"/>
        <v>2478</v>
      </c>
      <c r="P35" s="1" t="s">
        <v>133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E35" s="10"/>
    </row>
    <row r="36" spans="1:31" ht="390">
      <c r="A36" s="10"/>
      <c r="B36" s="6">
        <f t="shared" si="0"/>
        <v>30</v>
      </c>
      <c r="C36" s="6" t="s">
        <v>134</v>
      </c>
      <c r="D36" s="1" t="s">
        <v>135</v>
      </c>
      <c r="E36" s="1"/>
      <c r="F36" s="1" t="s">
        <v>155</v>
      </c>
      <c r="G36" s="4" t="s">
        <v>50</v>
      </c>
      <c r="H36" s="23">
        <v>0</v>
      </c>
      <c r="I36" s="23">
        <v>30</v>
      </c>
      <c r="J36" s="23">
        <v>0</v>
      </c>
      <c r="K36" s="23">
        <v>0</v>
      </c>
      <c r="L36" s="23">
        <v>30</v>
      </c>
      <c r="M36" s="5">
        <v>650</v>
      </c>
      <c r="N36" s="5">
        <v>19500</v>
      </c>
      <c r="O36" s="5">
        <f t="shared" si="1"/>
        <v>23010</v>
      </c>
      <c r="P36" s="1" t="s">
        <v>136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E36" s="10"/>
    </row>
    <row r="37" spans="1:31">
      <c r="A37" s="10"/>
      <c r="B37" s="15"/>
      <c r="C37" s="17"/>
      <c r="D37" s="16"/>
      <c r="E37" s="16"/>
      <c r="F37" s="16"/>
      <c r="G37" s="17"/>
      <c r="H37" s="17"/>
      <c r="I37" s="17"/>
      <c r="J37" s="17"/>
      <c r="K37" s="17"/>
      <c r="L37" s="17"/>
      <c r="M37" s="19"/>
      <c r="N37" s="20">
        <f>SUM($N$7:$N$36)</f>
        <v>530645.30000000005</v>
      </c>
      <c r="O37" s="5">
        <f t="shared" si="1"/>
        <v>626161.45400000003</v>
      </c>
      <c r="P37" s="2"/>
      <c r="Q37" s="10"/>
      <c r="R37" s="10"/>
      <c r="S37" s="10"/>
      <c r="T37" s="10"/>
      <c r="U37" s="10"/>
      <c r="V37" s="10"/>
      <c r="W37" s="10"/>
      <c r="X37" s="10"/>
      <c r="Y37" s="10"/>
      <c r="Z37" s="10"/>
      <c r="AE37" s="10"/>
    </row>
    <row r="38" spans="1:31">
      <c r="A38" s="10"/>
      <c r="B38" s="14"/>
      <c r="C38" s="14"/>
      <c r="D38" s="2"/>
      <c r="E38" s="2"/>
      <c r="F38" s="2"/>
      <c r="G38" s="14"/>
      <c r="H38" s="14"/>
      <c r="I38" s="14"/>
      <c r="J38" s="14"/>
      <c r="K38" s="14"/>
      <c r="L38" s="14"/>
      <c r="M38" s="14"/>
      <c r="N38" s="14" t="s">
        <v>24</v>
      </c>
      <c r="O38" s="30">
        <f>O37-N37</f>
        <v>95516.15399999998</v>
      </c>
      <c r="P38" s="2"/>
      <c r="Q38" s="10"/>
      <c r="R38" s="10"/>
      <c r="S38" s="10"/>
      <c r="T38" s="10"/>
      <c r="U38" s="10"/>
      <c r="V38" s="10"/>
      <c r="W38" s="10"/>
      <c r="X38" s="10"/>
      <c r="Y38" s="10"/>
      <c r="Z38" s="10"/>
      <c r="AE38" s="10"/>
    </row>
    <row r="39" spans="1:31">
      <c r="A39" s="10"/>
      <c r="B39" s="37" t="s">
        <v>156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10"/>
      <c r="R39" s="10"/>
      <c r="S39" s="10"/>
      <c r="T39" s="10"/>
      <c r="U39" s="10"/>
      <c r="V39" s="10"/>
      <c r="W39" s="10"/>
      <c r="X39" s="10"/>
      <c r="Y39" s="10"/>
      <c r="Z39" s="10"/>
      <c r="AE39" s="10"/>
    </row>
    <row r="40" spans="1:31">
      <c r="B40" s="37" t="s">
        <v>3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</row>
    <row r="41" spans="1:31">
      <c r="B41" s="32" t="s">
        <v>4</v>
      </c>
      <c r="C41" s="32"/>
      <c r="D41" s="32"/>
      <c r="E41" s="35" t="s">
        <v>164</v>
      </c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41"/>
    </row>
    <row r="42" spans="1:31" ht="32.1" customHeight="1">
      <c r="B42" s="32" t="s">
        <v>5</v>
      </c>
      <c r="C42" s="32"/>
      <c r="D42" s="32"/>
      <c r="E42" s="45" t="s">
        <v>9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7"/>
      <c r="Q42" s="2"/>
      <c r="R42" s="2"/>
      <c r="S42" s="2"/>
      <c r="T42" s="2"/>
      <c r="U42" s="2"/>
      <c r="V42" s="2"/>
    </row>
    <row r="43" spans="1:31" ht="15" customHeight="1">
      <c r="A43" s="10"/>
      <c r="B43" s="32" t="s">
        <v>6</v>
      </c>
      <c r="C43" s="32"/>
      <c r="D43" s="32"/>
      <c r="E43" s="35" t="s">
        <v>137</v>
      </c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10"/>
    </row>
    <row r="44" spans="1:31" ht="15" customHeight="1">
      <c r="A44" s="10"/>
      <c r="B44" s="32"/>
      <c r="C44" s="32"/>
      <c r="D44" s="32"/>
      <c r="E44" s="35" t="s">
        <v>138</v>
      </c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10"/>
    </row>
    <row r="45" spans="1:31" ht="15" customHeight="1">
      <c r="A45" s="10"/>
      <c r="B45" s="32"/>
      <c r="C45" s="32"/>
      <c r="D45" s="32"/>
      <c r="E45" s="35" t="s">
        <v>139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10"/>
      <c r="R45" s="10"/>
      <c r="S45" s="10"/>
      <c r="T45" s="10"/>
      <c r="U45" s="10"/>
      <c r="V45" s="10"/>
      <c r="W45" s="10"/>
      <c r="X45" s="10"/>
      <c r="Y45" s="10"/>
      <c r="Z45" s="10"/>
      <c r="AE45" s="10"/>
    </row>
    <row r="46" spans="1:31">
      <c r="A46" s="10"/>
      <c r="B46" s="38" t="s">
        <v>28</v>
      </c>
      <c r="C46" s="39"/>
      <c r="D46" s="40"/>
      <c r="E46" s="35" t="s">
        <v>27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41"/>
      <c r="Q46" s="10"/>
      <c r="R46" s="10"/>
      <c r="S46" s="10"/>
      <c r="T46" s="10"/>
      <c r="U46" s="10"/>
      <c r="V46" s="10"/>
      <c r="W46" s="10"/>
      <c r="X46" s="10"/>
      <c r="Y46" s="10"/>
      <c r="Z46" s="10"/>
      <c r="AE46" s="10"/>
    </row>
    <row r="47" spans="1:31">
      <c r="A47" s="10"/>
      <c r="B47" s="38" t="s">
        <v>29</v>
      </c>
      <c r="C47" s="39"/>
      <c r="D47" s="40"/>
      <c r="E47" s="35" t="s">
        <v>30</v>
      </c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41"/>
      <c r="Q47" s="10"/>
    </row>
    <row r="48" spans="1:31">
      <c r="B48" s="32" t="s">
        <v>7</v>
      </c>
      <c r="C48" s="32"/>
      <c r="D48" s="32"/>
      <c r="E48" s="35" t="str">
        <f>Query2_KURATOR</f>
        <v>Шиц Д.В., тел. 2215597, эл.почта: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41"/>
    </row>
    <row r="49" spans="1:31">
      <c r="B49" s="32" t="s">
        <v>8</v>
      </c>
      <c r="C49" s="32"/>
      <c r="D49" s="32"/>
      <c r="E49" s="35" t="str">
        <f>Query2_NPO</f>
        <v>Шиц Дмитрий Васильевич тел. 83472215597</v>
      </c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41"/>
      <c r="R49" s="10"/>
      <c r="S49" s="10"/>
      <c r="T49" s="10"/>
      <c r="U49" s="10"/>
      <c r="V49" s="10"/>
      <c r="W49" s="10"/>
      <c r="X49" s="10"/>
      <c r="Y49" s="10"/>
      <c r="Z49" s="10"/>
      <c r="AE49" s="10"/>
    </row>
    <row r="50" spans="1:31">
      <c r="A50" s="10"/>
      <c r="B50" s="24"/>
      <c r="C50" s="24"/>
      <c r="D50" s="24"/>
      <c r="E50" s="24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10"/>
    </row>
    <row r="51" spans="1:31">
      <c r="B51" s="10" t="s">
        <v>33</v>
      </c>
      <c r="R51" s="10"/>
      <c r="S51" s="10"/>
      <c r="T51" s="10"/>
      <c r="U51" s="10"/>
      <c r="V51" s="10"/>
      <c r="W51" s="10"/>
      <c r="X51" s="10"/>
      <c r="Y51" s="10"/>
      <c r="Z51" s="10"/>
      <c r="AE51" s="10"/>
    </row>
    <row r="52" spans="1:31">
      <c r="A52" s="10"/>
      <c r="B52" s="10"/>
      <c r="D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31">
      <c r="B53" t="s">
        <v>11</v>
      </c>
    </row>
    <row r="54" spans="1:31">
      <c r="D54" s="3" t="str">
        <f>Query2_USERN</f>
        <v>Шушпанникова Елена Викторовна</v>
      </c>
      <c r="E54" s="3"/>
    </row>
    <row r="55" spans="1:31">
      <c r="B55" t="s">
        <v>12</v>
      </c>
      <c r="D55" s="3" t="str">
        <f>Query2_USERT</f>
        <v>(347)221-57-56</v>
      </c>
      <c r="E55" s="3"/>
    </row>
    <row r="56" spans="1:31">
      <c r="B56" t="s">
        <v>13</v>
      </c>
      <c r="D56" s="3" t="str">
        <f>Query2_USERE</f>
        <v/>
      </c>
      <c r="E56" s="3"/>
    </row>
  </sheetData>
  <mergeCells count="32">
    <mergeCell ref="E41:P41"/>
    <mergeCell ref="E42:P42"/>
    <mergeCell ref="E44:P44"/>
    <mergeCell ref="E46:P46"/>
    <mergeCell ref="B39:P39"/>
    <mergeCell ref="B44:D44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48:D48"/>
    <mergeCell ref="B49:D49"/>
    <mergeCell ref="N4:N5"/>
    <mergeCell ref="M4:M5"/>
    <mergeCell ref="B43:D43"/>
    <mergeCell ref="E43:P43"/>
    <mergeCell ref="B45:D45"/>
    <mergeCell ref="E45:P45"/>
    <mergeCell ref="B41:D41"/>
    <mergeCell ref="B40:P40"/>
    <mergeCell ref="B47:D47"/>
    <mergeCell ref="B42:D42"/>
    <mergeCell ref="B46:D46"/>
    <mergeCell ref="E47:P47"/>
    <mergeCell ref="E48:P48"/>
    <mergeCell ref="E49:P49"/>
  </mergeCells>
  <pageMargins left="0.78740157480314965" right="0.39370078740157483" top="0.78740157480314965" bottom="0.39370078740157483" header="0.31496062992125984" footer="0.31496062992125984"/>
  <pageSetup paperSize="9" scale="61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34</v>
      </c>
      <c r="B5" t="e">
        <f>XLR_ERRNAME</f>
        <v>#NAME?</v>
      </c>
    </row>
    <row r="6" spans="1:19">
      <c r="A6" t="s">
        <v>35</v>
      </c>
      <c r="B6">
        <v>2827</v>
      </c>
      <c r="C6" s="28" t="s">
        <v>36</v>
      </c>
      <c r="D6">
        <v>3031</v>
      </c>
      <c r="E6" s="28" t="s">
        <v>37</v>
      </c>
      <c r="F6" s="28" t="s">
        <v>38</v>
      </c>
      <c r="G6" s="28" t="s">
        <v>39</v>
      </c>
      <c r="H6" s="28" t="s">
        <v>40</v>
      </c>
      <c r="I6" s="28" t="s">
        <v>41</v>
      </c>
      <c r="J6" s="28" t="s">
        <v>37</v>
      </c>
      <c r="K6" s="28" t="s">
        <v>42</v>
      </c>
      <c r="L6" s="28" t="s">
        <v>43</v>
      </c>
      <c r="M6" s="28" t="s">
        <v>44</v>
      </c>
      <c r="N6" s="28" t="s">
        <v>40</v>
      </c>
      <c r="O6">
        <v>1655</v>
      </c>
      <c r="P6" s="28" t="s">
        <v>45</v>
      </c>
      <c r="Q6">
        <v>0</v>
      </c>
      <c r="R6" s="28" t="s">
        <v>40</v>
      </c>
      <c r="S6" s="28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e.farrahova</cp:lastModifiedBy>
  <cp:lastPrinted>2014-04-29T11:01:53Z</cp:lastPrinted>
  <dcterms:created xsi:type="dcterms:W3CDTF">2013-12-19T08:11:42Z</dcterms:created>
  <dcterms:modified xsi:type="dcterms:W3CDTF">2014-05-05T04:58:15Z</dcterms:modified>
</cp:coreProperties>
</file>