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Кабель ТППЭПЗ, ТСВ\"/>
    </mc:Choice>
  </mc:AlternateContent>
  <bookViews>
    <workbookView xWindow="240" yWindow="30" windowWidth="19980" windowHeight="10110"/>
  </bookViews>
  <sheets>
    <sheet name="Спецификация к прил 1.2 " sheetId="1" r:id="rId1"/>
    <sheet name="График доставки  к прил 1.2" sheetId="3" r:id="rId2"/>
    <sheet name="XLR_NoRangeSheet" sheetId="2" state="veryHidden" r:id="rId3"/>
  </sheets>
  <definedNames>
    <definedName name="Query1">'Спецификация к прил 1.2 '!$A$7:$AC$18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1.2 '!$A$24:$O$24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M7" i="1"/>
  <c r="L18" i="1"/>
  <c r="M18" i="1" s="1"/>
  <c r="M19" i="1" s="1"/>
  <c r="B17" i="1"/>
  <c r="B16" i="1"/>
  <c r="B15" i="1"/>
  <c r="B14" i="1"/>
  <c r="B13" i="1"/>
  <c r="B12" i="1"/>
  <c r="B11" i="1"/>
  <c r="B10" i="1"/>
  <c r="B9" i="1"/>
  <c r="B8" i="1"/>
  <c r="B7" i="1"/>
  <c r="B5" i="2"/>
  <c r="D33" i="1"/>
  <c r="D32" i="1"/>
  <c r="D31" i="1"/>
</calcChain>
</file>

<file path=xl/sharedStrings.xml><?xml version="1.0" encoding="utf-8"?>
<sst xmlns="http://schemas.openxmlformats.org/spreadsheetml/2006/main" count="229" uniqueCount="120">
  <si>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</si>
  <si>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</si>
  <si>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</si>
  <si>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</si>
  <si>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</si>
  <si>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</si>
  <si>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</si>
  <si>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</si>
  <si>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</si>
  <si>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</si>
  <si>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</si>
  <si>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</si>
  <si>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</si>
  <si>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</si>
  <si>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</si>
  <si>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</si>
  <si>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</si>
  <si>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</si>
  <si>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</si>
  <si>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</si>
  <si>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</si>
  <si>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</si>
  <si>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</si>
  <si>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</si>
  <si>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</si>
  <si>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</si>
  <si>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</si>
  <si>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</si>
  <si>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</si>
  <si>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кабеля ТППЭПЗ , ТСВ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</si>
  <si>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</si>
  <si>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</si>
  <si>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</si>
  <si>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</si>
  <si>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</si>
  <si>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</si>
  <si>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5932</t>
  </si>
  <si>
    <t>КАБЕЛЬ ТСВ 103*2</t>
  </si>
  <si>
    <t>км</t>
  </si>
  <si>
    <t xml:space="preserve">  кол-во: 0.07; г. Белорецк, ул.Ленина, д.41; Кузнецов Д.Н. 89051808865</t>
  </si>
  <si>
    <t>5234</t>
  </si>
  <si>
    <t>КАБЕЛЬ ТСВ 20*2*0,4</t>
  </si>
  <si>
    <t xml:space="preserve">  кол-во: 0.8; г. Уфа, ул. Каспийская, д.14; Мухаметшина З.Р. 89018173671</t>
  </si>
  <si>
    <t>40430</t>
  </si>
  <si>
    <t>40442</t>
  </si>
  <si>
    <t>40432</t>
  </si>
  <si>
    <t>40444</t>
  </si>
  <si>
    <t xml:space="preserve">  кол-во: 0.1; г. Мелеуз, ул. Воровского, д.2; Киреева В.Р. 89371692391;  кол-во: 0.744; г. Уфа, ул. Каспийская, д.14; Мухаметшина З.Р. 89018173671</t>
  </si>
  <si>
    <t>40434</t>
  </si>
  <si>
    <t>40445</t>
  </si>
  <si>
    <t xml:space="preserve">  кол-во: 0.1; г. Мелеуз, ул. Воровского, д.2; Киреева В.Р. 89371692391;  кол-во: 0.67; г. Уфа, ул. Каспийская, д.14; Мухаметшина З.Р. 89018173671</t>
  </si>
  <si>
    <t>40447</t>
  </si>
  <si>
    <t xml:space="preserve">  кол-во: 0.1; г. Мелеуз, ул. Воровского, д.2; Киреева В.Р. 89371692391</t>
  </si>
  <si>
    <t>40435</t>
  </si>
  <si>
    <t xml:space="preserve">  кол-во: 0.8; г.Бирск, ул. Бурновская, д.10; Выдрин Ю.А. 89173483781;  кол-во: 1.45; г. Мелеуз, ул. Воровского, д.2; Киреева В.Р. 89371692391;  кол-во: 0.8; г. Туймазы, ул. Гафурова, д.60; Николаичев А.П. 89018173670</t>
  </si>
  <si>
    <t>40448</t>
  </si>
  <si>
    <t xml:space="preserve">  кол-во: 0.35; г. Уфа, ул. Каспийская, д.14; Мухаметшина З.Р. 89018173671</t>
  </si>
  <si>
    <t xml:space="preserve">  кол-во: 0.7; г. Белорецк, ул.Ленина, д.41; Кузнецов Д.Н. 89051808865;  кол-во: 4.1; г.Бирск, ул. Бурновская, д.10; Выдрин Ю.А. 89173483781;  кол-во: 5.43; г. Мелеуз, ул. Воровского, д.2; Киреева В.Р. 89371692391;  кол-во: 2; г. Туймазы, ул. Гафурова, д..60; Николаичев А.П. 89018173670;  кол-во: 2.7; г. Уфа, ул. Каспийская, д.14; Мухаметшина З.Р. 89018173671</t>
  </si>
  <si>
    <t xml:space="preserve">  кол-во: 0.3; г.Бирск, ул. Бурновская, д.10; Выдрин Ю.А. 89173483781;  кол-во: 2.37; г. Мелеуз, ул. Воровского, д.2; Киреева В.Р. 89371692391;  кол-во: 0.55; г. Сибай, ул. Индустриальное шоссе, д.2; Устьянцева Л.А. 89279417186;  кол-во: 8.05; г. Стерлитаамак, ул. Коммунистическая, д.30; Секварова С.В. 89656487022;  кол-во: 0.5; г. Туймазы, ул. Гафурова, д.60; Николаичев А.П. 89018173670</t>
  </si>
  <si>
    <t xml:space="preserve">  кол-во: 0.6; г. Белорецк, ул.Ленина, д.41; Кузнецов Д.Н. 89051808865;  кол-во: 3.3; г.Бирск, ул. Бурновская, д.10; Выдрин Ю.А. 89173483781;  кол-во: 1.72; г. Мелеуз, ул. Воровского, д.2; Киреева В.Р. 89371692391;  кол-во: 1.5; г. Туймазы, ул. Гафурова,  д.60; Николаичев А.П. 89018173670;  кол-во: 0.5; г. Уфа, ул. Каспийская, д.14; Мухаметшина З.Р. 89018173671</t>
  </si>
  <si>
    <t xml:space="preserve">  кол-во: 0.3; г. Белорецк, ул.Ленина, д.41; Кузнецов Д.Н. 89051808865;  кол-во: 2.4; г.Бирск, ул. Бурновская, д.10; Выдрин Ю.А. 89173483781;  кол-во: 2.855; г. Мелеуз, ул. Воровского, д.2; Киреева В.Р. 89371692391;  кол-во: 1; г. Туймазы, ул. Гафурова, дд.60; Николаичев А.П. 89018173670</t>
  </si>
  <si>
    <t>0</t>
  </si>
  <si>
    <t>8,42</t>
  </si>
  <si>
    <t>3,53</t>
  </si>
  <si>
    <t>0,1</t>
  </si>
  <si>
    <t>0,844</t>
  </si>
  <si>
    <t>0,8</t>
  </si>
  <si>
    <t>0,77</t>
  </si>
  <si>
    <t>1,9</t>
  </si>
  <si>
    <t>Предельная сумма лота составляет:   3 205 861,93  руб. с НДС.</t>
  </si>
  <si>
    <t>Приложение 1.2</t>
  </si>
  <si>
    <t>КАБЕЛЬ ТИПА ТППэпЗ 10*2*0,4</t>
  </si>
  <si>
    <t>КАБЕЛЬ ТИПА ТППэпЗ 100*2*0,4</t>
  </si>
  <si>
    <t>КАБЕЛЬ ТИПА ТППэпЗ 20*2*0,4</t>
  </si>
  <si>
    <t>КАБЕЛЬ ТИПА ТППэпЗ 200*2*0,4</t>
  </si>
  <si>
    <t>КАБЕЛЬ ТИПА ТППэпЗ 30*2*0,4</t>
  </si>
  <si>
    <t>КАБЕЛЬ ТИПА ТППэпЗ 300*2*0,4</t>
  </si>
  <si>
    <t>КАБЕЛЬ ТИПА ТППэпЗ  400*2*0,4</t>
  </si>
  <si>
    <t>КАБЕЛЬ ТИПА ТППэпЗ 50*2*0,4</t>
  </si>
  <si>
    <t>КАБЕЛЬ ТИПА ТППэпЗ  600*2*0,4</t>
  </si>
  <si>
    <t>Транспортировка товара осуществляется  автомобильным транспортом,за счет Поставщика.</t>
  </si>
  <si>
    <t xml:space="preserve">В соответствии с техническими требованиями </t>
  </si>
  <si>
    <t xml:space="preserve"> Шиц Д.В  тел 8/347/2215597</t>
  </si>
  <si>
    <t xml:space="preserve">Гарантия  не менее 24 месяцев </t>
  </si>
  <si>
    <t xml:space="preserve">не менее 25 лет </t>
  </si>
  <si>
    <t>Марка кабеля:</t>
  </si>
  <si>
    <t>ед. изм</t>
  </si>
  <si>
    <t>Филиал</t>
  </si>
  <si>
    <t>Адрес и контактное лицо</t>
  </si>
  <si>
    <t>Март</t>
  </si>
  <si>
    <t>Апрель</t>
  </si>
  <si>
    <t>Май</t>
  </si>
  <si>
    <t>Июнь</t>
  </si>
  <si>
    <t>Июль</t>
  </si>
  <si>
    <t>Август</t>
  </si>
  <si>
    <t>Белорецкий МУЭС</t>
  </si>
  <si>
    <t>Бирский МУЭС</t>
  </si>
  <si>
    <t xml:space="preserve">г.Бирск ул Бурновская д.10 
Ульданов Флюр Халяфович  сот 8-9272381395                               Зам директора Юрий Алексеевич 89173483781
</t>
  </si>
  <si>
    <t>Мелеузовский МУЭС</t>
  </si>
  <si>
    <t xml:space="preserve">г.Мелеуз .ул.Воровского д.2
Киреева Венера т.р 8(34764)33025,                                                      сот 8-9371692391
</t>
  </si>
  <si>
    <t>Туймазинский МУЭС</t>
  </si>
  <si>
    <t xml:space="preserve">г.Туймазы .ул Гафурова, д.60
Хисматуллин Венер Сахабутдинович.тел.8-3478253821.сот.89063736539
Николаичев Александр Павлович 
 сот 8-9018173670
</t>
  </si>
  <si>
    <t>Центр технической эксплуатации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</si>
  <si>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284-85-60</t>
  </si>
  <si>
    <t>г.Бирск ул Бурновская д.10 
Ульданов Флюр Халяфович  сот 8-9272381395                               Зам директора Юрий Алексеевич 89173483781</t>
  </si>
  <si>
    <t>Сибайский МУЭС</t>
  </si>
  <si>
    <t xml:space="preserve">г.Сибай ул Индустриальное шоссе д 2
. Устьянцева Любовь Александровна                                                      р.т 8(34775)23496 сот 89279417186
</t>
  </si>
  <si>
    <t>Стерлитамакский МУЭС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</si>
  <si>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</si>
  <si>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г.Белорецк ул. Ленина д.41
Кузнецов Дмитрий Николаевич                                                          т .раб 8(34792) 5-12-35.сот 8-9051808865</t>
  </si>
  <si>
    <t>КАБЕЛЬ ТИПА ТППЗП З 300*2*0,4</t>
  </si>
  <si>
    <t>По приложению 1.2 ООЭСКиСД</t>
  </si>
  <si>
    <t xml:space="preserve">г.Белорецк ул. Ленина д.41
Кузнецов Дмитрий Николаевич                                                          т .раб 8(34792) 5-12-35       .сот 8-9051808865
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</si>
  <si>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284-85-60</t>
  </si>
  <si>
    <t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 284-85-60</t>
  </si>
  <si>
    <t xml:space="preserve">г.Уфа ул .Каспийская, д. 14
Савельева Мария Владимировна 221-55-38; сот 274-62-48;
Сазонова Надежда Алексеевна сот 274-62-12; 284-71-70 факс89373675447
Иксанова Флюра Сагитовна   сот. 8-905-352-77-79
Подгорная Резеда Рифгатовна 284-81-57;      284-85-60
</t>
  </si>
  <si>
    <t>КАБЕЛЬ ТИПА ТППэпЗ  10*2*0,4</t>
  </si>
  <si>
    <t>КАБЕЛЬ ТИПА ТППэп З 200*2*0,4</t>
  </si>
  <si>
    <t>КАБЕЛЬ ТИПА ТППэпЗ 600*2*0,4</t>
  </si>
  <si>
    <t xml:space="preserve">потребность 2 квартала 2015 г. -  до  30  мая  2015года  ,потребность  3 квартала 2015 г. -  до 10 августа  2015года.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</si>
</sst>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6" fillId="0" borderId="14" xfId="2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wrapText="1"/>
    </xf>
    <xf numFmtId="49" fontId="6" fillId="0" borderId="14" xfId="0" applyNumberFormat="1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wrapText="1"/>
    </xf>
    <xf numFmtId="0" fontId="6" fillId="0" borderId="12" xfId="0" applyFont="1" applyBorder="1" applyAlignment="1">
      <alignment wrapText="1"/>
    </xf>
    <xf numFmtId="49" fontId="6" fillId="0" borderId="21" xfId="0" applyNumberFormat="1" applyFon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2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49" fontId="6" fillId="0" borderId="2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/>
    </xf>
    <xf numFmtId="49" fontId="6" fillId="0" borderId="17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33"/>
  <sheetViews>
    <sheetView tabSelected="1" topLeftCell="A16" zoomScale="75" zoomScaleNormal="75" workbookViewId="0">
      <selection activeCell="E26" sqref="E26:N26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19.7109375" style="10" customWidth="1"/>
    <col min="6" max="6" width="40.5703125" customWidth="1"/>
    <col min="11" max="11" width="19.5703125" style="7" customWidth="1"/>
    <col min="12" max="12" width="16" style="7" customWidth="1"/>
    <col min="13" max="13" width="18.28515625" style="9" customWidth="1"/>
    <col min="14" max="14" width="34.85546875" customWidth="1"/>
    <col min="15" max="15" width="3.28515625" customWidth="1"/>
    <col min="25" max="28" width="9.140625" style="10"/>
  </cols>
  <sheetData>
    <row r="1" spans="1:29" x14ac:dyDescent="0.25">
      <c r="N1" s="19" t="s">
        <v>70</v>
      </c>
    </row>
    <row r="2" spans="1:29" x14ac:dyDescent="0.25">
      <c r="B2" s="67" t="s">
        <v>9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29" x14ac:dyDescent="0.25">
      <c r="B3" t="s">
        <v>22</v>
      </c>
      <c r="C3" s="10" t="s">
        <v>29</v>
      </c>
      <c r="D3" s="23"/>
      <c r="E3" s="23"/>
      <c r="F3" s="22" t="s">
        <v>34</v>
      </c>
      <c r="N3" s="19"/>
      <c r="O3" s="3"/>
    </row>
    <row r="4" spans="1:29" s="11" customFormat="1" x14ac:dyDescent="0.25">
      <c r="B4" s="68" t="s">
        <v>0</v>
      </c>
      <c r="C4" s="71" t="s">
        <v>24</v>
      </c>
      <c r="D4" s="68" t="s">
        <v>14</v>
      </c>
      <c r="E4" s="71" t="s">
        <v>25</v>
      </c>
      <c r="F4" s="68" t="s">
        <v>1</v>
      </c>
      <c r="G4" s="68" t="s">
        <v>13</v>
      </c>
      <c r="H4" s="70"/>
      <c r="I4" s="70"/>
      <c r="J4" s="70"/>
      <c r="K4" s="54" t="s">
        <v>18</v>
      </c>
      <c r="L4" s="52" t="s">
        <v>19</v>
      </c>
      <c r="M4" s="69" t="s">
        <v>21</v>
      </c>
      <c r="N4" s="68" t="s">
        <v>2</v>
      </c>
      <c r="O4" s="12"/>
    </row>
    <row r="5" spans="1:29" s="13" customFormat="1" ht="64.5" customHeight="1" x14ac:dyDescent="0.25">
      <c r="B5" s="68"/>
      <c r="C5" s="72"/>
      <c r="D5" s="68"/>
      <c r="E5" s="72"/>
      <c r="F5" s="68"/>
      <c r="G5" s="68"/>
      <c r="H5" s="8" t="s">
        <v>15</v>
      </c>
      <c r="I5" s="8" t="s">
        <v>16</v>
      </c>
      <c r="J5" s="8" t="s">
        <v>17</v>
      </c>
      <c r="K5" s="55"/>
      <c r="L5" s="53"/>
      <c r="M5" s="69"/>
      <c r="N5" s="68"/>
    </row>
    <row r="6" spans="1:29" s="11" customFormat="1" x14ac:dyDescent="0.25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  <c r="N6" s="14">
        <v>15</v>
      </c>
    </row>
    <row r="7" spans="1:29" ht="59.25" customHeight="1" x14ac:dyDescent="0.25">
      <c r="A7" s="10"/>
      <c r="B7" s="6">
        <f t="shared" ref="B7:B17" si="0">ROW()-6</f>
        <v>1</v>
      </c>
      <c r="C7" s="6" t="s">
        <v>36</v>
      </c>
      <c r="D7" s="1" t="s">
        <v>37</v>
      </c>
      <c r="E7" s="1"/>
      <c r="F7" s="1" t="s">
        <v>81</v>
      </c>
      <c r="G7" s="4" t="s">
        <v>38</v>
      </c>
      <c r="H7" s="24">
        <v>7.0000000000000007E-2</v>
      </c>
      <c r="I7" s="24">
        <v>0</v>
      </c>
      <c r="J7" s="24">
        <v>7.0000000000000007E-2</v>
      </c>
      <c r="K7" s="5">
        <v>115570.71</v>
      </c>
      <c r="L7" s="5">
        <v>8089.95</v>
      </c>
      <c r="M7" s="5">
        <f t="shared" ref="M7:M18" si="1">L7*1.18</f>
        <v>9546.1409999999996</v>
      </c>
      <c r="N7" s="1" t="s">
        <v>39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73.5" customHeight="1" x14ac:dyDescent="0.25">
      <c r="A8" s="10"/>
      <c r="B8" s="6">
        <f t="shared" si="0"/>
        <v>2</v>
      </c>
      <c r="C8" s="6" t="s">
        <v>40</v>
      </c>
      <c r="D8" s="1" t="s">
        <v>41</v>
      </c>
      <c r="E8" s="1"/>
      <c r="F8" s="1" t="s">
        <v>81</v>
      </c>
      <c r="G8" s="4" t="s">
        <v>38</v>
      </c>
      <c r="H8" s="24" t="s">
        <v>61</v>
      </c>
      <c r="I8" s="24" t="s">
        <v>66</v>
      </c>
      <c r="J8" s="24">
        <v>0.8</v>
      </c>
      <c r="K8" s="5">
        <v>29136.1</v>
      </c>
      <c r="L8" s="5">
        <v>23308.880000000001</v>
      </c>
      <c r="M8" s="5">
        <f t="shared" si="1"/>
        <v>27504.4784</v>
      </c>
      <c r="N8" s="1" t="s">
        <v>42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164.25" customHeight="1" x14ac:dyDescent="0.25">
      <c r="B9" s="6">
        <f t="shared" si="0"/>
        <v>3</v>
      </c>
      <c r="C9" s="6" t="s">
        <v>43</v>
      </c>
      <c r="D9" s="1" t="s">
        <v>71</v>
      </c>
      <c r="E9" s="1"/>
      <c r="F9" s="1" t="s">
        <v>81</v>
      </c>
      <c r="G9" s="4" t="s">
        <v>38</v>
      </c>
      <c r="H9" s="32">
        <v>7.63</v>
      </c>
      <c r="I9" s="24">
        <v>7.3000000000000007</v>
      </c>
      <c r="J9" s="24">
        <v>14.930000000000001</v>
      </c>
      <c r="K9" s="5">
        <v>14830.2</v>
      </c>
      <c r="L9" s="5">
        <v>221414.88999999996</v>
      </c>
      <c r="M9" s="5">
        <f t="shared" si="1"/>
        <v>261269.57019999993</v>
      </c>
      <c r="N9" s="1" t="s">
        <v>57</v>
      </c>
    </row>
    <row r="10" spans="1:29" s="10" customFormat="1" ht="192" customHeight="1" x14ac:dyDescent="0.25">
      <c r="B10" s="6">
        <f t="shared" si="0"/>
        <v>4</v>
      </c>
      <c r="C10" s="6" t="s">
        <v>44</v>
      </c>
      <c r="D10" s="1" t="s">
        <v>72</v>
      </c>
      <c r="E10" s="1"/>
      <c r="F10" s="1" t="s">
        <v>81</v>
      </c>
      <c r="G10" s="4" t="s">
        <v>38</v>
      </c>
      <c r="H10" s="24" t="s">
        <v>62</v>
      </c>
      <c r="I10" s="24">
        <v>3.35</v>
      </c>
      <c r="J10" s="24">
        <v>11.77</v>
      </c>
      <c r="K10" s="5">
        <v>104341.05</v>
      </c>
      <c r="L10" s="5">
        <v>1228094.1800000002</v>
      </c>
      <c r="M10" s="5">
        <f t="shared" si="1"/>
        <v>1449151.1324000002</v>
      </c>
      <c r="N10" s="1" t="s">
        <v>58</v>
      </c>
    </row>
    <row r="11" spans="1:29" ht="165" x14ac:dyDescent="0.25">
      <c r="A11" s="10"/>
      <c r="B11" s="6">
        <f t="shared" si="0"/>
        <v>5</v>
      </c>
      <c r="C11" s="6" t="s">
        <v>45</v>
      </c>
      <c r="D11" s="1" t="s">
        <v>73</v>
      </c>
      <c r="E11" s="1"/>
      <c r="F11" s="1" t="s">
        <v>81</v>
      </c>
      <c r="G11" s="4" t="s">
        <v>38</v>
      </c>
      <c r="H11" s="24" t="s">
        <v>63</v>
      </c>
      <c r="I11" s="24">
        <v>4.09</v>
      </c>
      <c r="J11" s="24">
        <v>7.62</v>
      </c>
      <c r="K11" s="5">
        <v>25744.2</v>
      </c>
      <c r="L11" s="5">
        <v>196170.81</v>
      </c>
      <c r="M11" s="5">
        <f t="shared" si="1"/>
        <v>231481.55579999997</v>
      </c>
      <c r="N11" s="1" t="s">
        <v>59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75" x14ac:dyDescent="0.25">
      <c r="A12" s="10"/>
      <c r="B12" s="6">
        <f t="shared" si="0"/>
        <v>6</v>
      </c>
      <c r="C12" s="6" t="s">
        <v>46</v>
      </c>
      <c r="D12" s="1" t="s">
        <v>74</v>
      </c>
      <c r="E12" s="1"/>
      <c r="F12" s="1" t="s">
        <v>81</v>
      </c>
      <c r="G12" s="4" t="s">
        <v>38</v>
      </c>
      <c r="H12" s="24" t="s">
        <v>65</v>
      </c>
      <c r="I12" s="24" t="s">
        <v>61</v>
      </c>
      <c r="J12" s="24">
        <v>0.84399999999999997</v>
      </c>
      <c r="K12" s="5">
        <v>200207.7</v>
      </c>
      <c r="L12" s="5">
        <v>168975.3</v>
      </c>
      <c r="M12" s="5">
        <f t="shared" si="1"/>
        <v>199390.85399999996</v>
      </c>
      <c r="N12" s="1" t="s">
        <v>47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135" x14ac:dyDescent="0.25">
      <c r="A13" s="10"/>
      <c r="B13" s="6">
        <f t="shared" si="0"/>
        <v>7</v>
      </c>
      <c r="C13" s="6" t="s">
        <v>48</v>
      </c>
      <c r="D13" s="1" t="s">
        <v>75</v>
      </c>
      <c r="E13" s="1"/>
      <c r="F13" s="1" t="s">
        <v>81</v>
      </c>
      <c r="G13" s="4" t="s">
        <v>38</v>
      </c>
      <c r="H13" s="24">
        <v>3.3099999999999996</v>
      </c>
      <c r="I13" s="24">
        <v>3.2450000000000001</v>
      </c>
      <c r="J13" s="24">
        <v>6.5550000000000006</v>
      </c>
      <c r="K13" s="5">
        <v>35310</v>
      </c>
      <c r="L13" s="5">
        <v>231457.05000000002</v>
      </c>
      <c r="M13" s="5">
        <f t="shared" si="1"/>
        <v>273119.31900000002</v>
      </c>
      <c r="N13" s="1" t="s">
        <v>60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 ht="75" x14ac:dyDescent="0.25">
      <c r="A14" s="10"/>
      <c r="B14" s="6">
        <f t="shared" si="0"/>
        <v>8</v>
      </c>
      <c r="C14" s="6" t="s">
        <v>49</v>
      </c>
      <c r="D14" s="1" t="s">
        <v>76</v>
      </c>
      <c r="E14" s="1"/>
      <c r="F14" s="1" t="s">
        <v>81</v>
      </c>
      <c r="G14" s="4" t="s">
        <v>38</v>
      </c>
      <c r="H14" s="24" t="s">
        <v>67</v>
      </c>
      <c r="I14" s="24" t="s">
        <v>61</v>
      </c>
      <c r="J14" s="24">
        <v>0.77</v>
      </c>
      <c r="K14" s="5">
        <v>297139</v>
      </c>
      <c r="L14" s="5">
        <v>228797.03</v>
      </c>
      <c r="M14" s="5">
        <f t="shared" si="1"/>
        <v>269980.49539999996</v>
      </c>
      <c r="N14" s="1" t="s">
        <v>50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 ht="72.75" customHeight="1" x14ac:dyDescent="0.25">
      <c r="A15" s="10"/>
      <c r="B15" s="6">
        <f t="shared" si="0"/>
        <v>9</v>
      </c>
      <c r="C15" s="6" t="s">
        <v>51</v>
      </c>
      <c r="D15" s="1" t="s">
        <v>77</v>
      </c>
      <c r="E15" s="1"/>
      <c r="F15" s="1" t="s">
        <v>81</v>
      </c>
      <c r="G15" s="4" t="s">
        <v>38</v>
      </c>
      <c r="H15" s="24" t="s">
        <v>64</v>
      </c>
      <c r="I15" s="24">
        <v>0</v>
      </c>
      <c r="J15" s="24">
        <v>0.1</v>
      </c>
      <c r="K15" s="5">
        <v>393011</v>
      </c>
      <c r="L15" s="5">
        <v>39301.1</v>
      </c>
      <c r="M15" s="5">
        <f t="shared" si="1"/>
        <v>46375.297999999995</v>
      </c>
      <c r="N15" s="1" t="s">
        <v>52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 ht="129" customHeight="1" x14ac:dyDescent="0.25">
      <c r="B16" s="6">
        <f t="shared" si="0"/>
        <v>10</v>
      </c>
      <c r="C16" s="6" t="s">
        <v>53</v>
      </c>
      <c r="D16" s="1" t="s">
        <v>78</v>
      </c>
      <c r="E16" s="1"/>
      <c r="F16" s="1" t="s">
        <v>81</v>
      </c>
      <c r="G16" s="4" t="s">
        <v>38</v>
      </c>
      <c r="H16" s="24" t="s">
        <v>68</v>
      </c>
      <c r="I16" s="24">
        <v>1.1499999999999999</v>
      </c>
      <c r="J16" s="24">
        <v>3.0500000000000003</v>
      </c>
      <c r="K16" s="5">
        <v>55401.39</v>
      </c>
      <c r="L16" s="5">
        <v>168974.22999999998</v>
      </c>
      <c r="M16" s="5">
        <f t="shared" si="1"/>
        <v>199389.59139999998</v>
      </c>
      <c r="N16" s="1" t="s">
        <v>54</v>
      </c>
    </row>
    <row r="17" spans="1:29" s="10" customFormat="1" ht="78" customHeight="1" x14ac:dyDescent="0.25">
      <c r="B17" s="6">
        <f t="shared" si="0"/>
        <v>11</v>
      </c>
      <c r="C17" s="6" t="s">
        <v>55</v>
      </c>
      <c r="D17" s="1" t="s">
        <v>79</v>
      </c>
      <c r="E17" s="1"/>
      <c r="F17" s="1" t="s">
        <v>81</v>
      </c>
      <c r="G17" s="4" t="s">
        <v>38</v>
      </c>
      <c r="H17" s="24">
        <v>0</v>
      </c>
      <c r="I17" s="24">
        <v>0.35</v>
      </c>
      <c r="J17" s="24">
        <v>0.35</v>
      </c>
      <c r="K17" s="5">
        <v>577853.49</v>
      </c>
      <c r="L17" s="5">
        <v>202248.72</v>
      </c>
      <c r="M17" s="5">
        <f t="shared" si="1"/>
        <v>238653.4896</v>
      </c>
      <c r="N17" s="1" t="s">
        <v>56</v>
      </c>
    </row>
    <row r="18" spans="1:29" x14ac:dyDescent="0.25">
      <c r="A18" s="10"/>
      <c r="B18" s="16"/>
      <c r="C18" s="18"/>
      <c r="D18" s="17"/>
      <c r="E18" s="17"/>
      <c r="F18" s="17"/>
      <c r="G18" s="18"/>
      <c r="H18" s="18"/>
      <c r="I18" s="18"/>
      <c r="J18" s="18"/>
      <c r="K18" s="20"/>
      <c r="L18" s="21">
        <f>SUM($L$7:$L$17)</f>
        <v>2716832.1400000006</v>
      </c>
      <c r="M18" s="5">
        <f t="shared" si="1"/>
        <v>3205861.9252000004</v>
      </c>
      <c r="N18" s="2"/>
      <c r="O18" s="10"/>
      <c r="P18" s="10"/>
      <c r="Q18" s="10"/>
      <c r="R18" s="10"/>
      <c r="S18" s="10"/>
      <c r="T18" s="10"/>
      <c r="U18" s="10"/>
      <c r="V18" s="10"/>
      <c r="W18" s="10"/>
      <c r="X18" s="10"/>
      <c r="AC18" s="10"/>
    </row>
    <row r="19" spans="1:29" ht="19.5" customHeight="1" x14ac:dyDescent="0.25">
      <c r="A19" s="10"/>
      <c r="B19" s="15"/>
      <c r="C19" s="15"/>
      <c r="D19" s="2"/>
      <c r="E19" s="2"/>
      <c r="F19" s="2"/>
      <c r="G19" s="15"/>
      <c r="H19" s="15"/>
      <c r="I19" s="15"/>
      <c r="J19" s="15"/>
      <c r="K19" s="15"/>
      <c r="L19" s="15" t="s">
        <v>20</v>
      </c>
      <c r="M19" s="31">
        <f>M18-L18</f>
        <v>489029.78519999981</v>
      </c>
      <c r="N19" s="2"/>
      <c r="O19" s="10"/>
      <c r="P19" s="10"/>
      <c r="Q19" s="10"/>
      <c r="R19" s="10"/>
      <c r="S19" s="10"/>
      <c r="T19" s="10"/>
      <c r="U19" s="10"/>
      <c r="V19" s="10"/>
      <c r="W19" s="10"/>
      <c r="X19" s="10"/>
      <c r="AC19" s="10"/>
    </row>
    <row r="20" spans="1:29" s="10" customFormat="1" ht="19.5" customHeight="1" x14ac:dyDescent="0.25">
      <c r="B20" s="58" t="s">
        <v>69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29" x14ac:dyDescent="0.25">
      <c r="B21" s="58" t="s">
        <v>3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</row>
    <row r="22" spans="1:29" s="10" customFormat="1" x14ac:dyDescent="0.25">
      <c r="A22"/>
      <c r="B22" s="51" t="s">
        <v>4</v>
      </c>
      <c r="C22" s="51"/>
      <c r="D22" s="51"/>
      <c r="E22" s="56" t="s">
        <v>119</v>
      </c>
      <c r="F22" s="57"/>
      <c r="G22" s="57"/>
      <c r="H22" s="57"/>
      <c r="I22" s="57"/>
      <c r="J22" s="57"/>
      <c r="K22" s="57"/>
      <c r="L22" s="57"/>
      <c r="M22" s="57"/>
      <c r="N22" s="63"/>
      <c r="O22"/>
      <c r="P22"/>
      <c r="Q22"/>
      <c r="R22"/>
      <c r="S22"/>
      <c r="T22"/>
      <c r="U22"/>
      <c r="V22"/>
      <c r="W22"/>
      <c r="X22"/>
      <c r="AC22"/>
    </row>
    <row r="23" spans="1:29" ht="22.5" customHeight="1" x14ac:dyDescent="0.25">
      <c r="B23" s="59" t="s">
        <v>5</v>
      </c>
      <c r="C23" s="59"/>
      <c r="D23" s="59"/>
      <c r="E23" s="64" t="s">
        <v>80</v>
      </c>
      <c r="F23" s="65"/>
      <c r="G23" s="65"/>
      <c r="H23" s="65"/>
      <c r="I23" s="65"/>
      <c r="J23" s="65"/>
      <c r="K23" s="65"/>
      <c r="L23" s="65"/>
      <c r="M23" s="65"/>
      <c r="N23" s="66"/>
      <c r="O23" s="2"/>
      <c r="P23" s="2"/>
      <c r="Q23" s="2"/>
      <c r="R23" s="2"/>
      <c r="S23" s="2"/>
      <c r="T23" s="2"/>
    </row>
    <row r="24" spans="1:29" ht="15" customHeight="1" x14ac:dyDescent="0.25">
      <c r="A24" s="10"/>
      <c r="B24" s="51" t="s">
        <v>6</v>
      </c>
      <c r="C24" s="51"/>
      <c r="D24" s="51"/>
      <c r="E24" s="56" t="s">
        <v>83</v>
      </c>
      <c r="F24" s="57"/>
      <c r="G24" s="57"/>
      <c r="H24" s="57"/>
      <c r="I24" s="57"/>
      <c r="J24" s="57"/>
      <c r="K24" s="57"/>
      <c r="L24" s="57"/>
      <c r="M24" s="57"/>
      <c r="N24" s="57"/>
      <c r="O24" s="10"/>
    </row>
    <row r="25" spans="1:29" x14ac:dyDescent="0.25">
      <c r="A25" s="10"/>
      <c r="B25" s="60" t="s">
        <v>23</v>
      </c>
      <c r="C25" s="61"/>
      <c r="D25" s="62"/>
      <c r="E25" s="56" t="s">
        <v>84</v>
      </c>
      <c r="F25" s="57"/>
      <c r="G25" s="57"/>
      <c r="H25" s="57"/>
      <c r="I25" s="57"/>
      <c r="J25" s="57"/>
      <c r="K25" s="57"/>
      <c r="L25" s="57"/>
      <c r="M25" s="57"/>
      <c r="N25" s="63"/>
      <c r="O25" s="10"/>
    </row>
    <row r="26" spans="1:29" x14ac:dyDescent="0.25">
      <c r="B26" s="51" t="s">
        <v>7</v>
      </c>
      <c r="C26" s="51"/>
      <c r="D26" s="51"/>
      <c r="E26" s="56" t="s">
        <v>82</v>
      </c>
      <c r="F26" s="57"/>
      <c r="G26" s="57"/>
      <c r="H26" s="57"/>
      <c r="I26" s="57"/>
      <c r="J26" s="57"/>
      <c r="K26" s="57"/>
      <c r="L26" s="57"/>
      <c r="M26" s="57"/>
      <c r="N26" s="63"/>
      <c r="P26" s="10"/>
      <c r="Q26" s="10"/>
      <c r="R26" s="10"/>
      <c r="S26" s="10"/>
      <c r="T26" s="10"/>
      <c r="U26" s="10"/>
      <c r="V26" s="10"/>
      <c r="W26" s="10"/>
      <c r="X26" s="10"/>
      <c r="AC26" s="10"/>
    </row>
    <row r="27" spans="1:29" x14ac:dyDescent="0.25">
      <c r="B27" s="51" t="s">
        <v>8</v>
      </c>
      <c r="C27" s="51"/>
      <c r="D27" s="51"/>
      <c r="E27" s="56" t="s">
        <v>82</v>
      </c>
      <c r="F27" s="57"/>
      <c r="G27" s="57"/>
      <c r="H27" s="57"/>
      <c r="I27" s="57"/>
      <c r="J27" s="57"/>
      <c r="K27" s="57"/>
      <c r="L27" s="57"/>
      <c r="M27" s="57"/>
      <c r="N27" s="63"/>
    </row>
    <row r="28" spans="1:29" x14ac:dyDescent="0.25">
      <c r="A28" s="10"/>
      <c r="B28" s="27"/>
      <c r="C28" s="27"/>
      <c r="D28" s="27"/>
      <c r="E28" s="27"/>
      <c r="F28" s="28"/>
      <c r="G28" s="28"/>
      <c r="H28" s="28"/>
      <c r="I28" s="28"/>
      <c r="J28" s="28"/>
      <c r="K28" s="28"/>
      <c r="L28" s="28"/>
      <c r="M28" s="28"/>
      <c r="N28" s="28"/>
      <c r="O28" s="10"/>
    </row>
    <row r="29" spans="1:29" x14ac:dyDescent="0.25">
      <c r="A29" s="10"/>
      <c r="B29" s="10"/>
      <c r="D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29" x14ac:dyDescent="0.25">
      <c r="B30" t="s">
        <v>10</v>
      </c>
      <c r="P30" s="10"/>
      <c r="Q30" s="10"/>
      <c r="R30" s="10"/>
      <c r="S30" s="10"/>
      <c r="T30" s="10"/>
      <c r="U30" s="10"/>
      <c r="V30" s="10"/>
      <c r="W30" s="10"/>
      <c r="X30" s="10"/>
      <c r="AC30" s="10"/>
    </row>
    <row r="31" spans="1:29" x14ac:dyDescent="0.25">
      <c r="D31" s="3" t="str">
        <f>Query2_USERN</f>
        <v>Мустафин Ильдар Загирович</v>
      </c>
      <c r="E31" s="3"/>
    </row>
    <row r="32" spans="1:29" x14ac:dyDescent="0.25">
      <c r="B32" t="s">
        <v>11</v>
      </c>
      <c r="D32" s="3" t="str">
        <f>Query2_USERT</f>
        <v/>
      </c>
      <c r="E32" s="3"/>
    </row>
    <row r="33" spans="2:5" x14ac:dyDescent="0.25">
      <c r="B33" t="s">
        <v>12</v>
      </c>
      <c r="D33" s="3" t="str">
        <f>Query2_USERE</f>
        <v/>
      </c>
      <c r="E33" s="3"/>
    </row>
  </sheetData>
  <mergeCells count="26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B26:D26"/>
    <mergeCell ref="B27:D27"/>
    <mergeCell ref="L4:L5"/>
    <mergeCell ref="K4:K5"/>
    <mergeCell ref="B24:D24"/>
    <mergeCell ref="E24:N24"/>
    <mergeCell ref="B22:D22"/>
    <mergeCell ref="B21:N21"/>
    <mergeCell ref="B23:D23"/>
    <mergeCell ref="B25:D25"/>
    <mergeCell ref="E26:N26"/>
    <mergeCell ref="E27:N27"/>
    <mergeCell ref="E22:N22"/>
    <mergeCell ref="E23:N23"/>
    <mergeCell ref="E25:N25"/>
    <mergeCell ref="B20:N20"/>
  </mergeCells>
  <pageMargins left="0.78740157480314965" right="0.39370078740157483" top="0.78740157480314965" bottom="0.39370078740157483" header="0.31496062992125984" footer="0.31496062992125984"/>
  <pageSetup paperSize="9" scale="5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L36"/>
  <sheetViews>
    <sheetView workbookViewId="0">
      <selection activeCell="H16" sqref="H16"/>
    </sheetView>
  </sheetViews>
  <sheetFormatPr defaultRowHeight="15" x14ac:dyDescent="0.25"/>
  <cols>
    <col min="3" max="3" width="25.42578125" customWidth="1"/>
    <col min="11" max="11" width="21.7109375" customWidth="1"/>
    <col min="12" max="12" width="22.28515625" customWidth="1"/>
  </cols>
  <sheetData>
    <row r="4" spans="3:12" ht="15.75" thickBot="1" x14ac:dyDescent="0.3">
      <c r="C4" s="76" t="s">
        <v>111</v>
      </c>
      <c r="D4" s="76"/>
      <c r="E4" s="76"/>
      <c r="F4" s="76"/>
      <c r="G4" s="76"/>
      <c r="H4" s="76"/>
      <c r="I4" s="76"/>
      <c r="J4" s="76"/>
      <c r="K4" s="76"/>
      <c r="L4" s="76"/>
    </row>
    <row r="5" spans="3:12" x14ac:dyDescent="0.25">
      <c r="C5" s="77" t="s">
        <v>85</v>
      </c>
      <c r="D5" s="79" t="s">
        <v>86</v>
      </c>
      <c r="E5" s="49"/>
      <c r="F5" s="49"/>
      <c r="G5" s="49"/>
      <c r="H5" s="49"/>
      <c r="I5" s="49"/>
      <c r="J5" s="49"/>
      <c r="K5" s="81" t="s">
        <v>87</v>
      </c>
      <c r="L5" s="83" t="s">
        <v>88</v>
      </c>
    </row>
    <row r="6" spans="3:12" ht="15.75" thickBot="1" x14ac:dyDescent="0.3">
      <c r="C6" s="78"/>
      <c r="D6" s="80"/>
      <c r="E6" s="33" t="s">
        <v>89</v>
      </c>
      <c r="F6" s="33" t="s">
        <v>90</v>
      </c>
      <c r="G6" s="33" t="s">
        <v>91</v>
      </c>
      <c r="H6" s="33" t="s">
        <v>92</v>
      </c>
      <c r="I6" s="33" t="s">
        <v>93</v>
      </c>
      <c r="J6" s="33" t="s">
        <v>94</v>
      </c>
      <c r="K6" s="82"/>
      <c r="L6" s="84"/>
    </row>
    <row r="7" spans="3:12" ht="85.5" customHeight="1" x14ac:dyDescent="0.25">
      <c r="C7" s="73" t="s">
        <v>116</v>
      </c>
      <c r="D7" s="34" t="s">
        <v>38</v>
      </c>
      <c r="E7" s="35">
        <v>0.7</v>
      </c>
      <c r="F7" s="35"/>
      <c r="G7" s="35"/>
      <c r="H7" s="35"/>
      <c r="I7" s="35"/>
      <c r="J7" s="35"/>
      <c r="K7" s="34" t="s">
        <v>95</v>
      </c>
      <c r="L7" s="36" t="s">
        <v>112</v>
      </c>
    </row>
    <row r="8" spans="3:12" ht="83.25" customHeight="1" x14ac:dyDescent="0.25">
      <c r="C8" s="75"/>
      <c r="D8" s="37" t="s">
        <v>38</v>
      </c>
      <c r="E8" s="38"/>
      <c r="F8" s="38"/>
      <c r="G8" s="38"/>
      <c r="H8" s="38"/>
      <c r="I8" s="38">
        <v>4.0999999999999996</v>
      </c>
      <c r="J8" s="38"/>
      <c r="K8" s="37" t="s">
        <v>96</v>
      </c>
      <c r="L8" s="39" t="s">
        <v>97</v>
      </c>
    </row>
    <row r="9" spans="3:12" ht="63.75" customHeight="1" x14ac:dyDescent="0.25">
      <c r="C9" s="75"/>
      <c r="D9" s="37" t="s">
        <v>38</v>
      </c>
      <c r="E9" s="38"/>
      <c r="F9" s="38">
        <v>3.33</v>
      </c>
      <c r="G9" s="38"/>
      <c r="H9" s="38"/>
      <c r="I9" s="38">
        <v>2.1</v>
      </c>
      <c r="J9" s="38"/>
      <c r="K9" s="37" t="s">
        <v>98</v>
      </c>
      <c r="L9" s="39" t="s">
        <v>99</v>
      </c>
    </row>
    <row r="10" spans="3:12" ht="105" customHeight="1" x14ac:dyDescent="0.25">
      <c r="C10" s="75"/>
      <c r="D10" s="37" t="s">
        <v>38</v>
      </c>
      <c r="E10" s="38"/>
      <c r="F10" s="38"/>
      <c r="G10" s="38">
        <v>2</v>
      </c>
      <c r="H10" s="38"/>
      <c r="I10" s="38"/>
      <c r="J10" s="38"/>
      <c r="K10" s="37" t="s">
        <v>100</v>
      </c>
      <c r="L10" s="39" t="s">
        <v>101</v>
      </c>
    </row>
    <row r="11" spans="3:12" ht="150" customHeight="1" thickBot="1" x14ac:dyDescent="0.3">
      <c r="C11" s="74"/>
      <c r="D11" s="40" t="s">
        <v>38</v>
      </c>
      <c r="E11" s="41"/>
      <c r="F11" s="41">
        <v>1.6</v>
      </c>
      <c r="G11" s="41"/>
      <c r="H11" s="41"/>
      <c r="I11" s="41"/>
      <c r="J11" s="41">
        <v>1.1000000000000001</v>
      </c>
      <c r="K11" s="47" t="s">
        <v>102</v>
      </c>
      <c r="L11" s="42" t="s">
        <v>103</v>
      </c>
    </row>
    <row r="12" spans="3:12" ht="71.25" customHeight="1" x14ac:dyDescent="0.25">
      <c r="C12" s="73" t="s">
        <v>72</v>
      </c>
      <c r="D12" s="34" t="s">
        <v>38</v>
      </c>
      <c r="E12" s="35">
        <v>0.3</v>
      </c>
      <c r="F12" s="35"/>
      <c r="G12" s="35"/>
      <c r="H12" s="35"/>
      <c r="I12" s="35"/>
      <c r="J12" s="35"/>
      <c r="K12" s="34" t="s">
        <v>96</v>
      </c>
      <c r="L12" s="43" t="s">
        <v>104</v>
      </c>
    </row>
    <row r="13" spans="3:12" ht="66" customHeight="1" x14ac:dyDescent="0.25">
      <c r="C13" s="75"/>
      <c r="D13" s="37" t="s">
        <v>38</v>
      </c>
      <c r="E13" s="38"/>
      <c r="F13" s="38">
        <v>1.52</v>
      </c>
      <c r="G13" s="38"/>
      <c r="H13" s="38"/>
      <c r="I13" s="38">
        <v>0.85</v>
      </c>
      <c r="J13" s="38"/>
      <c r="K13" s="37" t="s">
        <v>98</v>
      </c>
      <c r="L13" s="39" t="s">
        <v>99</v>
      </c>
    </row>
    <row r="14" spans="3:12" ht="91.5" customHeight="1" x14ac:dyDescent="0.25">
      <c r="C14" s="75"/>
      <c r="D14" s="37" t="s">
        <v>38</v>
      </c>
      <c r="E14" s="38"/>
      <c r="F14" s="38"/>
      <c r="G14" s="38"/>
      <c r="H14" s="38">
        <v>0.55000000000000004</v>
      </c>
      <c r="I14" s="38"/>
      <c r="J14" s="38"/>
      <c r="K14" s="37" t="s">
        <v>105</v>
      </c>
      <c r="L14" s="39" t="s">
        <v>106</v>
      </c>
    </row>
    <row r="15" spans="3:12" ht="108" customHeight="1" x14ac:dyDescent="0.25">
      <c r="C15" s="75"/>
      <c r="D15" s="37" t="s">
        <v>38</v>
      </c>
      <c r="E15" s="38"/>
      <c r="F15" s="38">
        <v>0.9</v>
      </c>
      <c r="G15" s="38">
        <v>4.6500000000000004</v>
      </c>
      <c r="H15" s="38"/>
      <c r="I15" s="38">
        <v>2.5</v>
      </c>
      <c r="J15" s="38"/>
      <c r="K15" s="37" t="s">
        <v>107</v>
      </c>
      <c r="L15" s="39" t="s">
        <v>108</v>
      </c>
    </row>
    <row r="16" spans="3:12" ht="102" customHeight="1" thickBot="1" x14ac:dyDescent="0.3">
      <c r="C16" s="74"/>
      <c r="D16" s="40" t="s">
        <v>38</v>
      </c>
      <c r="E16" s="41"/>
      <c r="F16" s="41"/>
      <c r="G16" s="41"/>
      <c r="H16" s="41">
        <v>0.5</v>
      </c>
      <c r="I16" s="41"/>
      <c r="J16" s="41"/>
      <c r="K16" s="40" t="s">
        <v>100</v>
      </c>
      <c r="L16" s="42" t="s">
        <v>101</v>
      </c>
    </row>
    <row r="17" spans="3:12" ht="64.5" customHeight="1" x14ac:dyDescent="0.25">
      <c r="C17" s="73" t="s">
        <v>73</v>
      </c>
      <c r="D17" s="34" t="s">
        <v>38</v>
      </c>
      <c r="E17" s="35">
        <v>0.6</v>
      </c>
      <c r="F17" s="35"/>
      <c r="G17" s="35"/>
      <c r="H17" s="35"/>
      <c r="I17" s="35"/>
      <c r="J17" s="35"/>
      <c r="K17" s="34" t="s">
        <v>95</v>
      </c>
      <c r="L17" s="43" t="s">
        <v>109</v>
      </c>
    </row>
    <row r="18" spans="3:12" ht="78" customHeight="1" x14ac:dyDescent="0.25">
      <c r="C18" s="75"/>
      <c r="D18" s="37" t="s">
        <v>38</v>
      </c>
      <c r="E18" s="38"/>
      <c r="F18" s="38"/>
      <c r="G18" s="38"/>
      <c r="H18" s="38"/>
      <c r="I18" s="38">
        <v>3.3</v>
      </c>
      <c r="J18" s="38"/>
      <c r="K18" s="37" t="s">
        <v>96</v>
      </c>
      <c r="L18" s="39" t="s">
        <v>104</v>
      </c>
    </row>
    <row r="19" spans="3:12" ht="66.75" customHeight="1" x14ac:dyDescent="0.25">
      <c r="C19" s="75"/>
      <c r="D19" s="37" t="s">
        <v>38</v>
      </c>
      <c r="E19" s="38"/>
      <c r="F19" s="38">
        <v>0.93</v>
      </c>
      <c r="G19" s="38"/>
      <c r="H19" s="38"/>
      <c r="I19" s="38">
        <v>0.79</v>
      </c>
      <c r="J19" s="38"/>
      <c r="K19" s="37" t="s">
        <v>98</v>
      </c>
      <c r="L19" s="39" t="s">
        <v>99</v>
      </c>
    </row>
    <row r="20" spans="3:12" ht="103.5" customHeight="1" x14ac:dyDescent="0.25">
      <c r="C20" s="75"/>
      <c r="D20" s="37" t="s">
        <v>38</v>
      </c>
      <c r="E20" s="38"/>
      <c r="F20" s="38"/>
      <c r="G20" s="38"/>
      <c r="H20" s="38">
        <v>1.5</v>
      </c>
      <c r="I20" s="38"/>
      <c r="J20" s="38"/>
      <c r="K20" s="37" t="s">
        <v>100</v>
      </c>
      <c r="L20" s="39" t="s">
        <v>101</v>
      </c>
    </row>
    <row r="21" spans="3:12" ht="164.25" customHeight="1" thickBot="1" x14ac:dyDescent="0.3">
      <c r="C21" s="74"/>
      <c r="D21" s="40" t="s">
        <v>38</v>
      </c>
      <c r="E21" s="41"/>
      <c r="F21" s="41"/>
      <c r="G21" s="41">
        <v>0.5</v>
      </c>
      <c r="H21" s="41"/>
      <c r="I21" s="41"/>
      <c r="J21" s="41"/>
      <c r="K21" s="47" t="s">
        <v>102</v>
      </c>
      <c r="L21" s="42" t="s">
        <v>113</v>
      </c>
    </row>
    <row r="22" spans="3:12" ht="69" customHeight="1" x14ac:dyDescent="0.25">
      <c r="C22" s="73" t="s">
        <v>117</v>
      </c>
      <c r="D22" s="34" t="s">
        <v>38</v>
      </c>
      <c r="E22" s="35">
        <v>0.1</v>
      </c>
      <c r="F22" s="35"/>
      <c r="G22" s="35"/>
      <c r="H22" s="35"/>
      <c r="I22" s="35"/>
      <c r="J22" s="35"/>
      <c r="K22" s="34" t="s">
        <v>98</v>
      </c>
      <c r="L22" s="43" t="s">
        <v>99</v>
      </c>
    </row>
    <row r="23" spans="3:12" ht="157.5" customHeight="1" thickBot="1" x14ac:dyDescent="0.3">
      <c r="C23" s="74"/>
      <c r="D23" s="40" t="s">
        <v>38</v>
      </c>
      <c r="E23" s="41">
        <v>0.74399999999999999</v>
      </c>
      <c r="F23" s="41"/>
      <c r="G23" s="41"/>
      <c r="H23" s="41"/>
      <c r="I23" s="41"/>
      <c r="J23" s="41"/>
      <c r="K23" s="47" t="s">
        <v>102</v>
      </c>
      <c r="L23" s="42" t="s">
        <v>113</v>
      </c>
    </row>
    <row r="24" spans="3:12" ht="65.25" customHeight="1" x14ac:dyDescent="0.25">
      <c r="C24" s="73" t="s">
        <v>75</v>
      </c>
      <c r="D24" s="34" t="s">
        <v>38</v>
      </c>
      <c r="E24" s="35"/>
      <c r="F24" s="35">
        <v>0.3</v>
      </c>
      <c r="G24" s="35"/>
      <c r="H24" s="35"/>
      <c r="I24" s="35"/>
      <c r="J24" s="35"/>
      <c r="K24" s="34" t="s">
        <v>95</v>
      </c>
      <c r="L24" s="43" t="s">
        <v>109</v>
      </c>
    </row>
    <row r="25" spans="3:12" ht="66.75" customHeight="1" x14ac:dyDescent="0.25">
      <c r="C25" s="75"/>
      <c r="D25" s="37" t="s">
        <v>38</v>
      </c>
      <c r="E25" s="38"/>
      <c r="F25" s="38"/>
      <c r="G25" s="38"/>
      <c r="H25" s="38">
        <v>2.4</v>
      </c>
      <c r="I25" s="38"/>
      <c r="J25" s="38"/>
      <c r="K25" s="37" t="s">
        <v>96</v>
      </c>
      <c r="L25" s="39" t="s">
        <v>104</v>
      </c>
    </row>
    <row r="26" spans="3:12" ht="66.75" customHeight="1" x14ac:dyDescent="0.25">
      <c r="C26" s="75"/>
      <c r="D26" s="37" t="s">
        <v>38</v>
      </c>
      <c r="E26" s="38"/>
      <c r="F26" s="38">
        <v>2.0099999999999998</v>
      </c>
      <c r="G26" s="38"/>
      <c r="H26" s="38">
        <v>0.84499999999999997</v>
      </c>
      <c r="I26" s="38"/>
      <c r="J26" s="38"/>
      <c r="K26" s="37" t="s">
        <v>98</v>
      </c>
      <c r="L26" s="39" t="s">
        <v>99</v>
      </c>
    </row>
    <row r="27" spans="3:12" ht="99" customHeight="1" thickBot="1" x14ac:dyDescent="0.3">
      <c r="C27" s="74"/>
      <c r="D27" s="40" t="s">
        <v>38</v>
      </c>
      <c r="E27" s="41"/>
      <c r="F27" s="41"/>
      <c r="G27" s="41">
        <v>1</v>
      </c>
      <c r="H27" s="41"/>
      <c r="I27" s="41"/>
      <c r="J27" s="41"/>
      <c r="K27" s="40" t="s">
        <v>100</v>
      </c>
      <c r="L27" s="42" t="s">
        <v>101</v>
      </c>
    </row>
    <row r="28" spans="3:12" ht="70.5" customHeight="1" x14ac:dyDescent="0.25">
      <c r="C28" s="73" t="s">
        <v>110</v>
      </c>
      <c r="D28" s="34" t="s">
        <v>38</v>
      </c>
      <c r="E28" s="35"/>
      <c r="F28" s="35"/>
      <c r="G28" s="35"/>
      <c r="H28" s="35">
        <v>0.1</v>
      </c>
      <c r="I28" s="35"/>
      <c r="J28" s="35"/>
      <c r="K28" s="34" t="s">
        <v>98</v>
      </c>
      <c r="L28" s="43" t="s">
        <v>99</v>
      </c>
    </row>
    <row r="29" spans="3:12" ht="144" customHeight="1" thickBot="1" x14ac:dyDescent="0.3">
      <c r="C29" s="74"/>
      <c r="D29" s="40" t="s">
        <v>38</v>
      </c>
      <c r="E29" s="41"/>
      <c r="F29" s="41"/>
      <c r="G29" s="41"/>
      <c r="H29" s="41">
        <v>0.67</v>
      </c>
      <c r="I29" s="41"/>
      <c r="J29" s="41"/>
      <c r="K29" s="47" t="s">
        <v>102</v>
      </c>
      <c r="L29" s="42" t="s">
        <v>114</v>
      </c>
    </row>
    <row r="30" spans="3:12" ht="64.5" customHeight="1" thickBot="1" x14ac:dyDescent="0.3">
      <c r="C30" s="50" t="s">
        <v>77</v>
      </c>
      <c r="D30" s="44" t="s">
        <v>38</v>
      </c>
      <c r="E30" s="45">
        <v>0.1</v>
      </c>
      <c r="F30" s="45"/>
      <c r="G30" s="45"/>
      <c r="H30" s="45"/>
      <c r="I30" s="45"/>
      <c r="J30" s="45"/>
      <c r="K30" s="44" t="s">
        <v>98</v>
      </c>
      <c r="L30" s="46" t="s">
        <v>99</v>
      </c>
    </row>
    <row r="31" spans="3:12" ht="66.75" customHeight="1" x14ac:dyDescent="0.25">
      <c r="C31" s="73" t="s">
        <v>78</v>
      </c>
      <c r="D31" s="34" t="s">
        <v>38</v>
      </c>
      <c r="E31" s="35">
        <v>0.3</v>
      </c>
      <c r="F31" s="35"/>
      <c r="G31" s="35"/>
      <c r="H31" s="35"/>
      <c r="I31" s="35">
        <v>0.5</v>
      </c>
      <c r="J31" s="35"/>
      <c r="K31" s="34" t="s">
        <v>96</v>
      </c>
      <c r="L31" s="43" t="s">
        <v>104</v>
      </c>
    </row>
    <row r="32" spans="3:12" ht="64.5" customHeight="1" x14ac:dyDescent="0.25">
      <c r="C32" s="75"/>
      <c r="D32" s="37" t="s">
        <v>38</v>
      </c>
      <c r="E32" s="38"/>
      <c r="F32" s="38">
        <v>0.8</v>
      </c>
      <c r="G32" s="38"/>
      <c r="H32" s="38"/>
      <c r="I32" s="38">
        <v>0.65</v>
      </c>
      <c r="J32" s="38"/>
      <c r="K32" s="37" t="s">
        <v>98</v>
      </c>
      <c r="L32" s="39" t="s">
        <v>99</v>
      </c>
    </row>
    <row r="33" spans="3:12" ht="105" customHeight="1" thickBot="1" x14ac:dyDescent="0.3">
      <c r="C33" s="74"/>
      <c r="D33" s="40" t="s">
        <v>38</v>
      </c>
      <c r="E33" s="41"/>
      <c r="F33" s="41"/>
      <c r="G33" s="41">
        <v>0.8</v>
      </c>
      <c r="H33" s="41"/>
      <c r="I33" s="41"/>
      <c r="J33" s="41"/>
      <c r="K33" s="40" t="s">
        <v>100</v>
      </c>
      <c r="L33" s="42" t="s">
        <v>101</v>
      </c>
    </row>
    <row r="34" spans="3:12" ht="162" customHeight="1" thickBot="1" x14ac:dyDescent="0.3">
      <c r="C34" s="50" t="s">
        <v>118</v>
      </c>
      <c r="D34" s="44" t="s">
        <v>38</v>
      </c>
      <c r="E34" s="45"/>
      <c r="F34" s="45"/>
      <c r="G34" s="45"/>
      <c r="H34" s="45"/>
      <c r="I34" s="45"/>
      <c r="J34" s="45">
        <v>0.35</v>
      </c>
      <c r="K34" s="48" t="s">
        <v>102</v>
      </c>
      <c r="L34" s="46" t="s">
        <v>115</v>
      </c>
    </row>
    <row r="35" spans="3:12" ht="169.5" customHeight="1" thickBot="1" x14ac:dyDescent="0.3">
      <c r="C35" s="50" t="s">
        <v>41</v>
      </c>
      <c r="D35" s="44" t="s">
        <v>38</v>
      </c>
      <c r="E35" s="45"/>
      <c r="F35" s="45"/>
      <c r="G35" s="45"/>
      <c r="H35" s="45"/>
      <c r="I35" s="45"/>
      <c r="J35" s="45">
        <v>0.8</v>
      </c>
      <c r="K35" s="48" t="s">
        <v>102</v>
      </c>
      <c r="L35" s="46" t="s">
        <v>115</v>
      </c>
    </row>
    <row r="36" spans="3:12" ht="69.75" customHeight="1" thickBot="1" x14ac:dyDescent="0.3">
      <c r="C36" s="50" t="s">
        <v>37</v>
      </c>
      <c r="D36" s="44" t="s">
        <v>38</v>
      </c>
      <c r="E36" s="45"/>
      <c r="F36" s="45"/>
      <c r="G36" s="45">
        <v>7.0000000000000007E-2</v>
      </c>
      <c r="H36" s="45"/>
      <c r="I36" s="45"/>
      <c r="J36" s="45"/>
      <c r="K36" s="44" t="s">
        <v>95</v>
      </c>
      <c r="L36" s="46" t="s">
        <v>109</v>
      </c>
    </row>
  </sheetData>
  <mergeCells count="12">
    <mergeCell ref="C22:C23"/>
    <mergeCell ref="C24:C27"/>
    <mergeCell ref="C28:C29"/>
    <mergeCell ref="C31:C33"/>
    <mergeCell ref="C4:L4"/>
    <mergeCell ref="C5:C6"/>
    <mergeCell ref="D5:D6"/>
    <mergeCell ref="K5:K6"/>
    <mergeCell ref="L5:L6"/>
    <mergeCell ref="C7:C11"/>
    <mergeCell ref="C12:C16"/>
    <mergeCell ref="C17:C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26</v>
      </c>
      <c r="B5" t="e">
        <f>XLR_ERRNAME</f>
        <v>#NAME?</v>
      </c>
    </row>
    <row r="6" spans="1:19" x14ac:dyDescent="0.25">
      <c r="A6" t="s">
        <v>27</v>
      </c>
      <c r="B6">
        <v>7382</v>
      </c>
      <c r="C6" s="30" t="s">
        <v>28</v>
      </c>
      <c r="D6">
        <v>4902</v>
      </c>
      <c r="E6" s="30" t="s">
        <v>29</v>
      </c>
      <c r="F6" s="30" t="s">
        <v>30</v>
      </c>
      <c r="G6" s="30" t="s">
        <v>31</v>
      </c>
      <c r="H6" s="30" t="s">
        <v>31</v>
      </c>
      <c r="I6" s="30" t="s">
        <v>31</v>
      </c>
      <c r="J6" s="30" t="s">
        <v>29</v>
      </c>
      <c r="K6" s="30" t="s">
        <v>32</v>
      </c>
      <c r="L6" s="30" t="s">
        <v>33</v>
      </c>
      <c r="M6" s="30" t="s">
        <v>31</v>
      </c>
      <c r="N6" s="30" t="s">
        <v>31</v>
      </c>
      <c r="O6">
        <v>246342</v>
      </c>
      <c r="P6" s="30" t="s">
        <v>34</v>
      </c>
      <c r="Q6">
        <v>0</v>
      </c>
      <c r="R6" s="30" t="s">
        <v>31</v>
      </c>
      <c r="S6" s="30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 к прил 1.2 </vt:lpstr>
      <vt:lpstr>График доставки  к прил 1.2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2014-11-22T11:16:28Z</cp:lastPrinted>
  <dcterms:created xsi:type="dcterms:W3CDTF">2013-12-19T08:11:42Z</dcterms:created>
  <dcterms:modified xsi:type="dcterms:W3CDTF">2014-12-01T06:03:05Z</dcterms:modified>
</cp:coreProperties>
</file>