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240" yWindow="30" windowWidth="19980" windowHeight="10110"/>
  </bookViews>
  <sheets>
    <sheet name="Лист1" sheetId="1" r:id="rId1"/>
    <sheet name="XLR_NoRangeSheet" sheetId="2" state="veryHidden" r:id="rId2"/>
  </sheets>
  <definedNames>
    <definedName name="Query1">Лист1!$A$7:$AD$18</definedName>
    <definedName name="Query2_ADRES" hidden="1">XLR_NoRangeSheet!$C$6</definedName>
    <definedName name="Query2_EMAIL" hidden="1">XLR_NoRangeSheet!$H$6</definedName>
    <definedName name="Query2_KURATOR" hidden="1">XLR_NoRangeSheet!$F$6</definedName>
    <definedName name="Query2_NAME_LOTA" hidden="1">XLR_NoRangeSheet!$E$6</definedName>
    <definedName name="Query2_NLOTA" hidden="1">XLR_NoRangeSheet!$B$6</definedName>
    <definedName name="Query2_NOTE" hidden="1">XLR_NoRangeSheet!$J$6</definedName>
    <definedName name="Query2_NPO" hidden="1">XLR_NoRangeSheet!$I$6</definedName>
    <definedName name="Query2_PRIL_NOMER" hidden="1">XLR_NoRangeSheet!$S$6</definedName>
    <definedName name="Query2_SROK" hidden="1">XLR_NoRangeSheet!$K$6</definedName>
    <definedName name="Query2_TEL" hidden="1">XLR_NoRangeSheet!$G$6</definedName>
    <definedName name="Query2_TIP" hidden="1">XLR_NoRangeSheet!$Q$6</definedName>
    <definedName name="Query2_TIPNAME" hidden="1">XLR_NoRangeSheet!$R$6</definedName>
    <definedName name="Query2_UA2" hidden="1">XLR_NoRangeSheet!$O$6</definedName>
    <definedName name="Query2_UA2NAME" hidden="1">XLR_NoRangeSheet!$P$6</definedName>
    <definedName name="Query2_USERE" hidden="1">XLR_NoRangeSheet!$N$6</definedName>
    <definedName name="Query2_USERN" hidden="1">XLR_NoRangeSheet!$L$6</definedName>
    <definedName name="Query2_USERT" hidden="1">XLR_NoRangeSheet!$M$6</definedName>
    <definedName name="Query2_VCODE" hidden="1">XLR_NoRangeSheet!$D$6</definedName>
    <definedName name="Query3">Лист1!$A$24:$P$24</definedName>
    <definedName name="XLR_ERRNAMESTR" hidden="1">XLR_NoRangeSheet!$B$5</definedName>
    <definedName name="XLR_VERSION" hidden="1">XLR_NoRangeSheet!$A$5</definedName>
  </definedNames>
  <calcPr calcId="145621"/>
</workbook>
</file>

<file path=xl/calcChain.xml><?xml version="1.0" encoding="utf-8"?>
<calcChain xmlns="http://schemas.openxmlformats.org/spreadsheetml/2006/main">
  <c r="K8" i="1" l="1"/>
  <c r="M8" i="1" s="1"/>
  <c r="N8" i="1" s="1"/>
  <c r="K9" i="1"/>
  <c r="M9" i="1" s="1"/>
  <c r="N9" i="1" s="1"/>
  <c r="K10" i="1"/>
  <c r="M10" i="1" s="1"/>
  <c r="N10" i="1" s="1"/>
  <c r="K11" i="1"/>
  <c r="M11" i="1" s="1"/>
  <c r="N11" i="1" s="1"/>
  <c r="K12" i="1"/>
  <c r="M12" i="1" s="1"/>
  <c r="N12" i="1" s="1"/>
  <c r="K13" i="1"/>
  <c r="M13" i="1" s="1"/>
  <c r="N13" i="1" s="1"/>
  <c r="K14" i="1"/>
  <c r="M14" i="1" s="1"/>
  <c r="N14" i="1" s="1"/>
  <c r="K15" i="1"/>
  <c r="M15" i="1" s="1"/>
  <c r="N15" i="1" s="1"/>
  <c r="K16" i="1"/>
  <c r="M16" i="1" s="1"/>
  <c r="N16" i="1" s="1"/>
  <c r="K17" i="1"/>
  <c r="M17" i="1" s="1"/>
  <c r="N17" i="1" s="1"/>
  <c r="K7" i="1"/>
  <c r="M7" i="1" s="1"/>
  <c r="N7" i="1" s="1"/>
  <c r="N18" i="1" l="1"/>
  <c r="N19" i="1" s="1"/>
  <c r="M18" i="1"/>
  <c r="B17" i="1"/>
  <c r="B16" i="1"/>
  <c r="B15" i="1"/>
  <c r="B14" i="1"/>
  <c r="B13" i="1"/>
  <c r="B12" i="1"/>
  <c r="B11" i="1"/>
  <c r="B10" i="1"/>
  <c r="B9" i="1"/>
  <c r="B8" i="1"/>
  <c r="B7" i="1"/>
  <c r="B5" i="2"/>
  <c r="D35" i="1"/>
  <c r="D34" i="1"/>
  <c r="D33" i="1"/>
  <c r="E28" i="1"/>
  <c r="E27" i="1"/>
</calcChain>
</file>

<file path=xl/sharedStrings.xml><?xml version="1.0" encoding="utf-8"?>
<sst xmlns="http://schemas.openxmlformats.org/spreadsheetml/2006/main" count="109" uniqueCount="93">
  <si>
    <t>№ п.п.</t>
  </si>
  <si>
    <t>Описание</t>
  </si>
  <si>
    <t>Адрес поставки</t>
  </si>
  <si>
    <t>Объем может быть изменен на 30% без изменения стоимости единицы</t>
  </si>
  <si>
    <t>Требуемые сроки поставки:</t>
  </si>
  <si>
    <t>Транспортировка товара:</t>
  </si>
  <si>
    <t>Особые условия</t>
  </si>
  <si>
    <t>Инициатор закупки:</t>
  </si>
  <si>
    <t>Контактное лицо по тех. Вопросам</t>
  </si>
  <si>
    <t>СПЕЦИФИКАЦИЯ</t>
  </si>
  <si>
    <t>Исполнитель:</t>
  </si>
  <si>
    <t>тел.</t>
  </si>
  <si>
    <t>эл.почта</t>
  </si>
  <si>
    <t>Eд.изм</t>
  </si>
  <si>
    <t>Наименование товара</t>
  </si>
  <si>
    <t>Количество</t>
  </si>
  <si>
    <t>II кв.</t>
  </si>
  <si>
    <t>III кв.</t>
  </si>
  <si>
    <t>IV кв.</t>
  </si>
  <si>
    <t>Итого</t>
  </si>
  <si>
    <t>Цена за единицу измерения без НДС, включая стоимость тары и доставку, рубли РФ</t>
  </si>
  <si>
    <t>Сумма без НДС, включая стоимость тары и доставку, рубли РФ</t>
  </si>
  <si>
    <t>В т.ч. НДС</t>
  </si>
  <si>
    <t>Сумма в том числе НДС, включая стоимость тары и доставку, рубли РФ</t>
  </si>
  <si>
    <t>не менее 12 месяцев</t>
  </si>
  <si>
    <t>Гарантийные обязательства</t>
  </si>
  <si>
    <t xml:space="preserve">Срок службы </t>
  </si>
  <si>
    <t>Номенклатура</t>
  </si>
  <si>
    <t xml:space="preserve">Наименование товара поставщика1 </t>
  </si>
  <si>
    <t>1Заполняется в случае отличия наименования продукции, предлагаемой участником, от наименования продукции, указанной в закупочной документации</t>
  </si>
  <si>
    <t>4.2, Developer  (build 122-D7)</t>
  </si>
  <si>
    <t>Query2</t>
  </si>
  <si>
    <t>Республика Башкортостан</t>
  </si>
  <si>
    <t>Поставка комплектующих для монтажа медного кабеля</t>
  </si>
  <si>
    <t>Шиц Д.В., тел. 2215597, эл.почта:</t>
  </si>
  <si>
    <t>2215597</t>
  </si>
  <si>
    <t/>
  </si>
  <si>
    <t>Шиц Дмитрий Васильевич тел. 83472215597</t>
  </si>
  <si>
    <t>31.12.2014</t>
  </si>
  <si>
    <t>Мухамадеев Алексей Викторович</t>
  </si>
  <si>
    <t>(347)221-55-87</t>
  </si>
  <si>
    <t>Отдел организации эксплуатации транспортных сетей (ООЭТС)</t>
  </si>
  <si>
    <t>Приложение 1.3</t>
  </si>
  <si>
    <t>22547</t>
  </si>
  <si>
    <t>АРМОКАСТ</t>
  </si>
  <si>
    <t>растягивающийся стекловолоконный материал, пропитанный специальным самополимеризующимся черным полиэтиленом, затвердевающим после контакта с водой. Применяется при монтаже компрессионных муфт, ремонтов муфт и оболочек кабелей.</t>
  </si>
  <si>
    <t>шт</t>
  </si>
  <si>
    <t>37254</t>
  </si>
  <si>
    <t>ЛЕНТА EVT</t>
  </si>
  <si>
    <t>Эластичная оберточная виниловая лента EVT применяется для армирования пластиковой емкости и создания компрессии, направленной внутрь сростка кабеля. 9 м</t>
  </si>
  <si>
    <t>37256</t>
  </si>
  <si>
    <t>ЛЕНТА VMT</t>
  </si>
  <si>
    <t>Эластичная высокопрочная лента на виниловой основе. VMT применяется для герметизации стыков муфт и ремонта оболочек кабелей.38 мм* 6 м</t>
  </si>
  <si>
    <t>37255</t>
  </si>
  <si>
    <t>ЛЕНТА VT</t>
  </si>
  <si>
    <t>Всепогодная виниловая защитная лента VT используется в качестве защитного покрова для мастичной ленты RST 12 м</t>
  </si>
  <si>
    <t>1182</t>
  </si>
  <si>
    <t>ЛЕНТА ТЕМФЛЕКС</t>
  </si>
  <si>
    <t>изоляционная лента типа ТЕМФЛЕКС</t>
  </si>
  <si>
    <t xml:space="preserve">  кол-во: 55; г. Стерлитамак, ул. Коммунистическая, д.30; Секварова С.В. 89656487022</t>
  </si>
  <si>
    <t>39661</t>
  </si>
  <si>
    <t>МАНЖЕТА ССД ТУМ 160/55-1500</t>
  </si>
  <si>
    <t>37890</t>
  </si>
  <si>
    <t>ТРУБКА ССД ТУТ 180/58-1500</t>
  </si>
  <si>
    <t>м</t>
  </si>
  <si>
    <t>39658</t>
  </si>
  <si>
    <t>ТРУБКА ССД ТУТ 19/5-1500</t>
  </si>
  <si>
    <t>37754</t>
  </si>
  <si>
    <t>ТРУБКА ССД ТУТ 33/8-1500</t>
  </si>
  <si>
    <t>34022</t>
  </si>
  <si>
    <t>ТРУБКА ТЕРМОУСАЖИВАЕМАЯ 12/3-1000</t>
  </si>
  <si>
    <t>40381</t>
  </si>
  <si>
    <t>КСО 2 ОДНОЖИЛЬНЫЙ RSC21-115</t>
  </si>
  <si>
    <t>Одножильный соединитель  KSC 21-115</t>
  </si>
  <si>
    <t xml:space="preserve">  кол-во: 5; с. Месягутово, ул. Коммунистическая, д.24; Фазылов В.С. 89063756161</t>
  </si>
  <si>
    <t>1 Сертификаты качества</t>
  </si>
  <si>
    <t>ТУМ 160/55 для монтажа кабелей, эксплуатируемых под избыточным воздушным давлением. Комплект содержит замок  с застежкой в виде трех полос по 0,5 м и двух соединительных скоб.Требования: Соответствие "Правилам применения муфт для монтажа кабелей связи", уутвержденным Приказом Мининформсвязи Российской Федерации от 10.04.2006 г. №40.</t>
  </si>
  <si>
    <t>Для герметизации муфт, восстановления защитных покровов кабелей связи, ремонта пластмассовых оболочек кабелей и т.п. имеют на внутренней поверхности легкоплавкий подклеивающий слой.Технические характеристики  ТУТ-33/8 мм Внутренний диаметр до усадки 180 ммм.,внутренний диаметр посе усадки 58мм.Технические харак-теристики  ТУТ-33/8 мм: Горючесть- без подавления горения.Относительное удлинение при разрыве- не менее 200%. Радиальная усадка - не менее 50%. Тем-пература усадки - 90-120°С.Температурный диапазонв режиме эксплуатации - от -55 до+105°С.Прочность на растяжение - не менее 10 Mпа .Электрическая прочность - не менее 20 кВ/мм.Рабочее напряжение - до 1 кВ .Удельное электрическое сопротивление 1014 Ом/см .</t>
  </si>
  <si>
    <t>Для герметизации муфт, восстановления защитных покровов кабелей связи, ремонта пластмассовых оболочек кабелей и т.п. имеют на внутренней поверхности легкоплавкий подклеивающий слой.Технические харак-теристики  ТУТ-33/8 мм Внутренний диаметр до усадки 19 ммм.,внутренний диаметр посе усадки 5 мм.Технические харак-теристики  ТУТ-33/8 мм: Горючесть- без подавления горения.Относительное удлинение при разрыве- не менее 200%. Радиальная усадка - не менее 50%. Тем-пература усадки - 90-120°С.Температурный диапазонв режиме эксплуатации - от -55 до+105°С.Прочность на растяжение - не менее 10 Mпа .Электрическая прочность - не менее 20 кВ/мм.Рабочее напряжение - до 1 кВ .Удельное электрическое сопротивление 1014 Ом/см .</t>
  </si>
  <si>
    <t>Для герметизации муфт, восстановления защитных покровов кабелей связи, ремонта пластмассовых оболочек кабелей и т.п. имеет на внутренней поверхности легкоплавкий подклеивающий слой.Технические характеристики  ТУТ-33/8 мм Внутренний диаметр до усадки 33 ммм.,внутренний диаметр посе усадки 8 мм.Технические харак-теристики  ТУТ-33/8 мм: Горючесть- без подавления горения.Относительное удлинение при разрыве- не менее 200%. Радиальная усадка - не менее 50%. Тем-пература усадки - 90-120°С.Температурный диапазон режиме эксплуатации - от -55 до+105°С.Прочность на растяжение - не менее 10 Mпа .Электрическая прочность - не менее 20 кВ/мм.Рабочее напряжение - до 1 кВ .Удельное электрическое сопротивление 1014 Ом/см . Требования: Соответствование "Правилам применения муфт для монтажа кабелей связи", утвержденным Приказом Мининформсвязи Российской Федерации от 10.04.2006 г. №40. 
.ценга за 1 м.</t>
  </si>
  <si>
    <t>Трубка термоусаживаемая среднестенная MWTM 12/3-1000/s.  Диаметр, после и до усадки : 3мм.-12мм Термоусаживаемая трубка MWTM изготовлена из высококачественного перекрестно-связанного полиолефина и предназначена для использования в отрасли связи. Трубка иммеет термоплавкое клеящее покрытие, обеспечивающее герметизацию и защиту от механических повреждений</t>
  </si>
  <si>
    <t>ЛОТ 2827</t>
  </si>
  <si>
    <t>Транспортировка товара осуществляетсяавтомобильным транспортом за счет Поставщика.</t>
  </si>
  <si>
    <t xml:space="preserve">  кол-во: 10; г. Уфа, ул. Каспийская, д.14;Иксанова Ф.С. 89053527779</t>
  </si>
  <si>
    <t xml:space="preserve">  кол-во: 4; г. Уфа, ул. Каспийская, д.14; Иксанова Ф.С. 89053527779</t>
  </si>
  <si>
    <t xml:space="preserve">  кол-во: 36; г. Уфа, ул. Каспийская, д.14; Иксанова Ф.С. 89053527779</t>
  </si>
  <si>
    <t xml:space="preserve">  кол-во: 80; г. Уфа, ул. Каспийская, д.14;Иксанова Ф.С. 89053527779</t>
  </si>
  <si>
    <t xml:space="preserve">  кол-во: 6; г. Уфа, ул. Каспийская, д.14; Иксанова Ф.С. 89053527779</t>
  </si>
  <si>
    <t xml:space="preserve">  кол-во: 24; г. Уфа, ул. Каспийская, д.14; Иксанова Ф.С. 89053527779</t>
  </si>
  <si>
    <t xml:space="preserve"> г. Уфа, ул. Каспийская, д.14; Иксанова Ф.С. 89053527779</t>
  </si>
  <si>
    <t xml:space="preserve">  кол-во: 15; г. Уфа, ул. Каспийская, д.14; Иксанова Ф.С. 89053527779</t>
  </si>
  <si>
    <t>Июнь 2014 г, Октябрь 2014 г</t>
  </si>
  <si>
    <t>Предельная сумма составляет:       76 098,53     руб. с НДС.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</si>
</sst>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р_."/>
  </numFmts>
  <fonts count="5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8">
    <xf numFmtId="0" fontId="0" fillId="0" borderId="0" xfId="0"/>
    <xf numFmtId="0" fontId="0" fillId="0" borderId="1" xfId="0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0" fillId="0" borderId="0" xfId="0" applyAlignment="1">
      <alignment horizontal="left"/>
    </xf>
    <xf numFmtId="0" fontId="0" fillId="0" borderId="1" xfId="0" applyBorder="1" applyAlignment="1">
      <alignment vertical="top"/>
    </xf>
    <xf numFmtId="164" fontId="0" fillId="0" borderId="1" xfId="0" applyNumberFormat="1" applyBorder="1" applyAlignment="1">
      <alignment horizontal="right" vertical="top" wrapText="1"/>
    </xf>
    <xf numFmtId="0" fontId="0" fillId="0" borderId="1" xfId="0" applyBorder="1" applyAlignment="1">
      <alignment horizontal="center" vertical="top"/>
    </xf>
    <xf numFmtId="0" fontId="0" fillId="0" borderId="0" xfId="0"/>
    <xf numFmtId="0" fontId="0" fillId="0" borderId="0" xfId="0"/>
    <xf numFmtId="0" fontId="3" fillId="0" borderId="2" xfId="0" applyFont="1" applyBorder="1" applyAlignment="1">
      <alignment horizontal="center" vertical="top" wrapText="1"/>
    </xf>
    <xf numFmtId="0" fontId="0" fillId="0" borderId="0" xfId="0"/>
    <xf numFmtId="0" fontId="0" fillId="0" borderId="0" xfId="0"/>
    <xf numFmtId="0" fontId="0" fillId="0" borderId="0" xfId="0" applyFont="1"/>
    <xf numFmtId="0" fontId="0" fillId="0" borderId="0" xfId="0" applyFont="1" applyAlignment="1">
      <alignment horizontal="left"/>
    </xf>
    <xf numFmtId="0" fontId="0" fillId="0" borderId="0" xfId="0" applyFont="1" applyAlignment="1">
      <alignment vertical="center" wrapText="1"/>
    </xf>
    <xf numFmtId="0" fontId="0" fillId="0" borderId="1" xfId="0" applyFont="1" applyBorder="1" applyAlignment="1">
      <alignment horizontal="center"/>
    </xf>
    <xf numFmtId="0" fontId="0" fillId="0" borderId="0" xfId="0" applyBorder="1"/>
    <xf numFmtId="0" fontId="0" fillId="0" borderId="3" xfId="0" applyBorder="1"/>
    <xf numFmtId="0" fontId="0" fillId="0" borderId="4" xfId="0" applyBorder="1" applyAlignment="1">
      <alignment vertical="top" wrapText="1"/>
    </xf>
    <xf numFmtId="0" fontId="0" fillId="0" borderId="4" xfId="0" applyBorder="1"/>
    <xf numFmtId="0" fontId="0" fillId="0" borderId="0" xfId="0" applyAlignment="1">
      <alignment horizontal="right"/>
    </xf>
    <xf numFmtId="164" fontId="0" fillId="0" borderId="4" xfId="0" applyNumberFormat="1" applyBorder="1"/>
    <xf numFmtId="164" fontId="0" fillId="0" borderId="1" xfId="0" applyNumberFormat="1" applyBorder="1" applyAlignment="1">
      <alignment horizontal="right"/>
    </xf>
    <xf numFmtId="0" fontId="2" fillId="0" borderId="0" xfId="0" applyFont="1"/>
    <xf numFmtId="0" fontId="2" fillId="0" borderId="0" xfId="0" applyFont="1" applyAlignment="1">
      <alignment horizontal="left"/>
    </xf>
    <xf numFmtId="0" fontId="0" fillId="0" borderId="1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left"/>
    </xf>
    <xf numFmtId="0" fontId="0" fillId="0" borderId="1" xfId="0" applyFont="1" applyBorder="1" applyAlignment="1">
      <alignment horizontal="center"/>
    </xf>
    <xf numFmtId="0" fontId="0" fillId="0" borderId="0" xfId="0" quotePrefix="1"/>
    <xf numFmtId="49" fontId="0" fillId="0" borderId="0" xfId="0" applyNumberFormat="1"/>
    <xf numFmtId="0" fontId="0" fillId="0" borderId="1" xfId="0" applyNumberFormat="1" applyBorder="1" applyAlignment="1">
      <alignment horizontal="left" vertical="top"/>
    </xf>
    <xf numFmtId="0" fontId="0" fillId="0" borderId="1" xfId="0" applyNumberFormat="1" applyBorder="1" applyAlignment="1">
      <alignment horizontal="center" vertical="top"/>
    </xf>
    <xf numFmtId="164" fontId="0" fillId="0" borderId="1" xfId="0" applyNumberFormat="1" applyBorder="1" applyAlignment="1">
      <alignment horizontal="center" vertical="top" wrapText="1"/>
    </xf>
    <xf numFmtId="4" fontId="0" fillId="0" borderId="5" xfId="0" applyNumberFormat="1" applyBorder="1" applyAlignment="1">
      <alignment horizontal="right"/>
    </xf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1" xfId="0" applyBorder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6" xfId="0" applyFont="1" applyBorder="1" applyAlignment="1">
      <alignment horizontal="center"/>
    </xf>
    <xf numFmtId="0" fontId="0" fillId="0" borderId="7" xfId="0" applyFont="1" applyBorder="1" applyAlignment="1">
      <alignment horizontal="center"/>
    </xf>
    <xf numFmtId="0" fontId="0" fillId="0" borderId="8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3" xfId="0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6" xfId="0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AD35"/>
  <sheetViews>
    <sheetView tabSelected="1" zoomScale="70" zoomScaleNormal="70" workbookViewId="0">
      <selection activeCell="F41" sqref="F41"/>
    </sheetView>
  </sheetViews>
  <sheetFormatPr defaultRowHeight="15" x14ac:dyDescent="0.25"/>
  <cols>
    <col min="1" max="1" width="0.85546875" customWidth="1"/>
    <col min="2" max="2" width="10" customWidth="1"/>
    <col min="3" max="3" width="8.42578125" style="11" customWidth="1"/>
    <col min="4" max="4" width="16.28515625" customWidth="1"/>
    <col min="5" max="5" width="23.42578125" style="11" customWidth="1"/>
    <col min="6" max="6" width="55.7109375" customWidth="1"/>
    <col min="10" max="10" width="9.140625" style="7"/>
    <col min="12" max="12" width="19.5703125" style="8" customWidth="1"/>
    <col min="13" max="13" width="16" style="8" customWidth="1"/>
    <col min="14" max="14" width="18.28515625" style="10" customWidth="1"/>
    <col min="15" max="15" width="18.7109375" customWidth="1"/>
    <col min="16" max="16" width="3.28515625" customWidth="1"/>
    <col min="26" max="29" width="9.140625" style="11"/>
  </cols>
  <sheetData>
    <row r="1" spans="1:30" x14ac:dyDescent="0.25">
      <c r="O1" s="20" t="s">
        <v>42</v>
      </c>
    </row>
    <row r="2" spans="1:30" x14ac:dyDescent="0.25">
      <c r="B2" s="39" t="s">
        <v>9</v>
      </c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</row>
    <row r="3" spans="1:30" x14ac:dyDescent="0.25">
      <c r="B3" t="s">
        <v>81</v>
      </c>
      <c r="C3" s="11" t="s">
        <v>33</v>
      </c>
      <c r="D3" s="24"/>
      <c r="E3" s="24"/>
      <c r="F3" s="23" t="s">
        <v>41</v>
      </c>
      <c r="O3" s="20"/>
      <c r="P3" s="3"/>
    </row>
    <row r="4" spans="1:30" s="12" customFormat="1" x14ac:dyDescent="0.25">
      <c r="B4" s="40" t="s">
        <v>0</v>
      </c>
      <c r="C4" s="42" t="s">
        <v>27</v>
      </c>
      <c r="D4" s="40" t="s">
        <v>14</v>
      </c>
      <c r="E4" s="42" t="s">
        <v>28</v>
      </c>
      <c r="F4" s="40" t="s">
        <v>1</v>
      </c>
      <c r="G4" s="40" t="s">
        <v>13</v>
      </c>
      <c r="H4" s="44" t="s">
        <v>15</v>
      </c>
      <c r="I4" s="45"/>
      <c r="J4" s="45"/>
      <c r="K4" s="46"/>
      <c r="L4" s="50" t="s">
        <v>20</v>
      </c>
      <c r="M4" s="48" t="s">
        <v>21</v>
      </c>
      <c r="N4" s="41" t="s">
        <v>23</v>
      </c>
      <c r="O4" s="40" t="s">
        <v>2</v>
      </c>
      <c r="P4" s="13"/>
    </row>
    <row r="5" spans="1:30" s="14" customFormat="1" ht="64.5" customHeight="1" x14ac:dyDescent="0.25">
      <c r="B5" s="40"/>
      <c r="C5" s="43"/>
      <c r="D5" s="40"/>
      <c r="E5" s="43"/>
      <c r="F5" s="40"/>
      <c r="G5" s="40"/>
      <c r="H5" s="9" t="s">
        <v>16</v>
      </c>
      <c r="I5" s="9" t="s">
        <v>17</v>
      </c>
      <c r="J5" s="9" t="s">
        <v>18</v>
      </c>
      <c r="K5" s="9" t="s">
        <v>19</v>
      </c>
      <c r="L5" s="51"/>
      <c r="M5" s="49"/>
      <c r="N5" s="41"/>
      <c r="O5" s="40"/>
    </row>
    <row r="6" spans="1:30" s="12" customFormat="1" x14ac:dyDescent="0.25">
      <c r="B6" s="15">
        <v>1</v>
      </c>
      <c r="C6" s="25">
        <v>2</v>
      </c>
      <c r="D6" s="15">
        <v>3</v>
      </c>
      <c r="E6" s="28">
        <v>4</v>
      </c>
      <c r="F6" s="28">
        <v>5</v>
      </c>
      <c r="G6" s="28">
        <v>6</v>
      </c>
      <c r="H6" s="28">
        <v>7</v>
      </c>
      <c r="I6" s="28">
        <v>8</v>
      </c>
      <c r="J6" s="28">
        <v>9</v>
      </c>
      <c r="K6" s="28">
        <v>10</v>
      </c>
      <c r="L6" s="28">
        <v>11</v>
      </c>
      <c r="M6" s="28">
        <v>12</v>
      </c>
      <c r="N6" s="28">
        <v>13</v>
      </c>
      <c r="O6" s="28">
        <v>14</v>
      </c>
    </row>
    <row r="7" spans="1:30" ht="83.25" customHeight="1" x14ac:dyDescent="0.25">
      <c r="A7" s="11"/>
      <c r="B7" s="6">
        <f t="shared" ref="B7:B17" si="0">ROW()-6</f>
        <v>1</v>
      </c>
      <c r="C7" s="6" t="s">
        <v>43</v>
      </c>
      <c r="D7" s="1" t="s">
        <v>44</v>
      </c>
      <c r="E7" s="1"/>
      <c r="F7" s="1" t="s">
        <v>45</v>
      </c>
      <c r="G7" s="4" t="s">
        <v>46</v>
      </c>
      <c r="H7" s="31">
        <v>5</v>
      </c>
      <c r="I7" s="31">
        <v>3</v>
      </c>
      <c r="J7" s="31">
        <v>2</v>
      </c>
      <c r="K7" s="32">
        <f>SUM(H7:J7)</f>
        <v>10</v>
      </c>
      <c r="L7" s="33">
        <v>386.39</v>
      </c>
      <c r="M7" s="5">
        <f>L7*K7</f>
        <v>3863.8999999999996</v>
      </c>
      <c r="N7" s="33">
        <f>M7*1.18</f>
        <v>4559.4019999999991</v>
      </c>
      <c r="O7" s="1" t="s">
        <v>83</v>
      </c>
      <c r="P7" s="11"/>
      <c r="Q7" s="11"/>
      <c r="R7" s="11"/>
      <c r="S7" s="11"/>
      <c r="T7" s="11"/>
      <c r="U7" s="11"/>
      <c r="V7" s="11"/>
      <c r="W7" s="11"/>
      <c r="X7" s="11"/>
      <c r="Y7" s="11"/>
      <c r="AD7" s="11"/>
    </row>
    <row r="8" spans="1:30" ht="64.5" customHeight="1" x14ac:dyDescent="0.25">
      <c r="A8" s="11"/>
      <c r="B8" s="6">
        <f t="shared" si="0"/>
        <v>2</v>
      </c>
      <c r="C8" s="6" t="s">
        <v>47</v>
      </c>
      <c r="D8" s="1" t="s">
        <v>48</v>
      </c>
      <c r="E8" s="1"/>
      <c r="F8" s="1" t="s">
        <v>49</v>
      </c>
      <c r="G8" s="4" t="s">
        <v>46</v>
      </c>
      <c r="H8" s="31">
        <v>2</v>
      </c>
      <c r="I8" s="31">
        <v>1</v>
      </c>
      <c r="J8" s="31">
        <v>1</v>
      </c>
      <c r="K8" s="32">
        <f t="shared" ref="K8:K17" si="1">SUM(H8:J8)</f>
        <v>4</v>
      </c>
      <c r="L8" s="33">
        <v>265.19</v>
      </c>
      <c r="M8" s="5">
        <f>L8*K8</f>
        <v>1060.76</v>
      </c>
      <c r="N8" s="33">
        <f t="shared" ref="N8:N17" si="2">M8*1.18</f>
        <v>1251.6967999999999</v>
      </c>
      <c r="O8" s="1" t="s">
        <v>84</v>
      </c>
      <c r="P8" s="11"/>
      <c r="Q8" s="11"/>
      <c r="R8" s="11"/>
      <c r="S8" s="11"/>
      <c r="T8" s="11"/>
      <c r="U8" s="11"/>
      <c r="V8" s="11"/>
      <c r="W8" s="11"/>
      <c r="X8" s="11"/>
      <c r="Y8" s="11"/>
      <c r="AD8" s="11"/>
    </row>
    <row r="9" spans="1:30" s="11" customFormat="1" ht="66.75" customHeight="1" x14ac:dyDescent="0.25">
      <c r="B9" s="6">
        <f t="shared" si="0"/>
        <v>3</v>
      </c>
      <c r="C9" s="6" t="s">
        <v>50</v>
      </c>
      <c r="D9" s="1" t="s">
        <v>51</v>
      </c>
      <c r="E9" s="1"/>
      <c r="F9" s="1" t="s">
        <v>52</v>
      </c>
      <c r="G9" s="4" t="s">
        <v>46</v>
      </c>
      <c r="H9" s="31">
        <v>18</v>
      </c>
      <c r="I9" s="31">
        <v>9</v>
      </c>
      <c r="J9" s="31">
        <v>9</v>
      </c>
      <c r="K9" s="32">
        <f t="shared" si="1"/>
        <v>36</v>
      </c>
      <c r="L9" s="33">
        <v>272.52999999999997</v>
      </c>
      <c r="M9" s="5">
        <f t="shared" ref="M9:M17" si="3">L9*K9</f>
        <v>9811.0799999999981</v>
      </c>
      <c r="N9" s="33">
        <f t="shared" si="2"/>
        <v>11577.074399999998</v>
      </c>
      <c r="O9" s="1" t="s">
        <v>85</v>
      </c>
    </row>
    <row r="10" spans="1:30" s="11" customFormat="1" ht="69.75" customHeight="1" x14ac:dyDescent="0.25">
      <c r="B10" s="6">
        <f t="shared" si="0"/>
        <v>4</v>
      </c>
      <c r="C10" s="6" t="s">
        <v>53</v>
      </c>
      <c r="D10" s="1" t="s">
        <v>54</v>
      </c>
      <c r="E10" s="1"/>
      <c r="F10" s="1" t="s">
        <v>55</v>
      </c>
      <c r="G10" s="4" t="s">
        <v>46</v>
      </c>
      <c r="H10" s="31">
        <v>40</v>
      </c>
      <c r="I10" s="31">
        <v>20</v>
      </c>
      <c r="J10" s="31">
        <v>20</v>
      </c>
      <c r="K10" s="32">
        <f t="shared" si="1"/>
        <v>80</v>
      </c>
      <c r="L10" s="33">
        <v>15</v>
      </c>
      <c r="M10" s="5">
        <f t="shared" si="3"/>
        <v>1200</v>
      </c>
      <c r="N10" s="33">
        <f t="shared" si="2"/>
        <v>1416</v>
      </c>
      <c r="O10" s="1" t="s">
        <v>86</v>
      </c>
    </row>
    <row r="11" spans="1:30" ht="79.5" customHeight="1" x14ac:dyDescent="0.25">
      <c r="A11" s="11"/>
      <c r="B11" s="6">
        <f t="shared" si="0"/>
        <v>5</v>
      </c>
      <c r="C11" s="6" t="s">
        <v>56</v>
      </c>
      <c r="D11" s="1" t="s">
        <v>57</v>
      </c>
      <c r="E11" s="1"/>
      <c r="F11" s="1" t="s">
        <v>58</v>
      </c>
      <c r="G11" s="4" t="s">
        <v>46</v>
      </c>
      <c r="H11" s="31">
        <v>30</v>
      </c>
      <c r="I11" s="31">
        <v>15</v>
      </c>
      <c r="J11" s="31">
        <v>10</v>
      </c>
      <c r="K11" s="32">
        <f t="shared" si="1"/>
        <v>55</v>
      </c>
      <c r="L11" s="33">
        <v>20</v>
      </c>
      <c r="M11" s="5">
        <f t="shared" si="3"/>
        <v>1100</v>
      </c>
      <c r="N11" s="33">
        <f t="shared" si="2"/>
        <v>1298</v>
      </c>
      <c r="O11" s="1" t="s">
        <v>59</v>
      </c>
      <c r="P11" s="11"/>
      <c r="Q11" s="11"/>
      <c r="R11" s="11"/>
      <c r="S11" s="11"/>
      <c r="T11" s="11"/>
      <c r="U11" s="11"/>
      <c r="V11" s="11"/>
      <c r="W11" s="11"/>
      <c r="X11" s="11"/>
      <c r="Y11" s="11"/>
      <c r="AD11" s="11"/>
    </row>
    <row r="12" spans="1:30" ht="112.5" customHeight="1" x14ac:dyDescent="0.25">
      <c r="A12" s="11"/>
      <c r="B12" s="6">
        <f t="shared" si="0"/>
        <v>6</v>
      </c>
      <c r="C12" s="6" t="s">
        <v>60</v>
      </c>
      <c r="D12" s="1" t="s">
        <v>61</v>
      </c>
      <c r="E12" s="1"/>
      <c r="F12" s="1" t="s">
        <v>76</v>
      </c>
      <c r="G12" s="4" t="s">
        <v>46</v>
      </c>
      <c r="H12" s="31">
        <v>4</v>
      </c>
      <c r="I12" s="31">
        <v>3</v>
      </c>
      <c r="J12" s="31">
        <v>3</v>
      </c>
      <c r="K12" s="32">
        <f t="shared" si="1"/>
        <v>10</v>
      </c>
      <c r="L12" s="33">
        <v>2739.82</v>
      </c>
      <c r="M12" s="5">
        <f t="shared" si="3"/>
        <v>27398.2</v>
      </c>
      <c r="N12" s="33">
        <f t="shared" si="2"/>
        <v>32329.876</v>
      </c>
      <c r="O12" s="1" t="s">
        <v>83</v>
      </c>
      <c r="P12" s="11"/>
      <c r="Q12" s="11"/>
      <c r="R12" s="11"/>
      <c r="S12" s="11"/>
      <c r="T12" s="11"/>
      <c r="U12" s="11"/>
      <c r="V12" s="11"/>
      <c r="W12" s="11"/>
      <c r="X12" s="11"/>
      <c r="Y12" s="11"/>
      <c r="AD12" s="11"/>
    </row>
    <row r="13" spans="1:30" ht="211.5" customHeight="1" x14ac:dyDescent="0.25">
      <c r="A13" s="11"/>
      <c r="B13" s="6">
        <f t="shared" si="0"/>
        <v>7</v>
      </c>
      <c r="C13" s="6" t="s">
        <v>62</v>
      </c>
      <c r="D13" s="1" t="s">
        <v>63</v>
      </c>
      <c r="E13" s="1"/>
      <c r="F13" s="1" t="s">
        <v>77</v>
      </c>
      <c r="G13" s="4" t="s">
        <v>64</v>
      </c>
      <c r="H13" s="31">
        <v>3</v>
      </c>
      <c r="I13" s="31">
        <v>3</v>
      </c>
      <c r="J13" s="31">
        <v>0</v>
      </c>
      <c r="K13" s="32">
        <f t="shared" si="1"/>
        <v>6</v>
      </c>
      <c r="L13" s="33">
        <v>1140.6300000000001</v>
      </c>
      <c r="M13" s="5">
        <f t="shared" si="3"/>
        <v>6843.7800000000007</v>
      </c>
      <c r="N13" s="33">
        <f t="shared" si="2"/>
        <v>8075.6604000000007</v>
      </c>
      <c r="O13" s="1" t="s">
        <v>87</v>
      </c>
      <c r="P13" s="11"/>
      <c r="Q13" s="11"/>
      <c r="R13" s="11"/>
      <c r="S13" s="11"/>
      <c r="T13" s="11"/>
      <c r="U13" s="11"/>
      <c r="V13" s="11"/>
      <c r="W13" s="11"/>
      <c r="X13" s="11"/>
      <c r="Y13" s="11"/>
      <c r="AD13" s="11"/>
    </row>
    <row r="14" spans="1:30" ht="206.25" customHeight="1" x14ac:dyDescent="0.25">
      <c r="A14" s="11"/>
      <c r="B14" s="6">
        <f t="shared" si="0"/>
        <v>8</v>
      </c>
      <c r="C14" s="6" t="s">
        <v>65</v>
      </c>
      <c r="D14" s="1" t="s">
        <v>66</v>
      </c>
      <c r="E14" s="1"/>
      <c r="F14" s="1" t="s">
        <v>78</v>
      </c>
      <c r="G14" s="4" t="s">
        <v>64</v>
      </c>
      <c r="H14" s="31">
        <v>12</v>
      </c>
      <c r="I14" s="31">
        <v>6</v>
      </c>
      <c r="J14" s="31">
        <v>6</v>
      </c>
      <c r="K14" s="32">
        <f t="shared" si="1"/>
        <v>24</v>
      </c>
      <c r="L14" s="33">
        <v>94.58</v>
      </c>
      <c r="M14" s="5">
        <f t="shared" si="3"/>
        <v>2269.92</v>
      </c>
      <c r="N14" s="33">
        <f t="shared" si="2"/>
        <v>2678.5056</v>
      </c>
      <c r="O14" s="1" t="s">
        <v>88</v>
      </c>
      <c r="P14" s="11"/>
      <c r="Q14" s="11"/>
      <c r="R14" s="11"/>
      <c r="S14" s="11"/>
      <c r="T14" s="11"/>
      <c r="U14" s="11"/>
      <c r="V14" s="11"/>
      <c r="W14" s="11"/>
      <c r="X14" s="11"/>
      <c r="Y14" s="11"/>
      <c r="AD14" s="11"/>
    </row>
    <row r="15" spans="1:30" ht="300" x14ac:dyDescent="0.25">
      <c r="A15" s="11"/>
      <c r="B15" s="6">
        <f t="shared" si="0"/>
        <v>9</v>
      </c>
      <c r="C15" s="6" t="s">
        <v>67</v>
      </c>
      <c r="D15" s="1" t="s">
        <v>68</v>
      </c>
      <c r="E15" s="1"/>
      <c r="F15" s="1" t="s">
        <v>79</v>
      </c>
      <c r="G15" s="4" t="s">
        <v>64</v>
      </c>
      <c r="H15" s="31">
        <v>26</v>
      </c>
      <c r="I15" s="31">
        <v>6</v>
      </c>
      <c r="J15" s="31">
        <v>6</v>
      </c>
      <c r="K15" s="32">
        <f t="shared" si="1"/>
        <v>38</v>
      </c>
      <c r="L15" s="33">
        <v>145.33000000000001</v>
      </c>
      <c r="M15" s="5">
        <f t="shared" si="3"/>
        <v>5522.5400000000009</v>
      </c>
      <c r="N15" s="33">
        <f t="shared" si="2"/>
        <v>6516.5972000000011</v>
      </c>
      <c r="O15" s="1" t="s">
        <v>89</v>
      </c>
      <c r="P15" s="11"/>
      <c r="Q15" s="11"/>
      <c r="R15" s="11"/>
      <c r="S15" s="11"/>
      <c r="T15" s="11"/>
      <c r="U15" s="11"/>
      <c r="V15" s="11"/>
      <c r="W15" s="11"/>
      <c r="X15" s="11"/>
      <c r="Y15" s="11"/>
      <c r="AD15" s="11"/>
    </row>
    <row r="16" spans="1:30" s="11" customFormat="1" ht="111.75" customHeight="1" x14ac:dyDescent="0.25">
      <c r="B16" s="6">
        <f t="shared" si="0"/>
        <v>10</v>
      </c>
      <c r="C16" s="6" t="s">
        <v>69</v>
      </c>
      <c r="D16" s="1" t="s">
        <v>70</v>
      </c>
      <c r="E16" s="1"/>
      <c r="F16" s="1" t="s">
        <v>80</v>
      </c>
      <c r="G16" s="4" t="s">
        <v>46</v>
      </c>
      <c r="H16" s="31">
        <v>8</v>
      </c>
      <c r="I16" s="31">
        <v>5</v>
      </c>
      <c r="J16" s="31">
        <v>2</v>
      </c>
      <c r="K16" s="32">
        <f t="shared" si="1"/>
        <v>15</v>
      </c>
      <c r="L16" s="33">
        <v>361.03</v>
      </c>
      <c r="M16" s="5">
        <f t="shared" si="3"/>
        <v>5415.45</v>
      </c>
      <c r="N16" s="33">
        <f t="shared" si="2"/>
        <v>6390.2309999999998</v>
      </c>
      <c r="O16" s="1" t="s">
        <v>90</v>
      </c>
    </row>
    <row r="17" spans="1:30" s="11" customFormat="1" ht="89.25" customHeight="1" x14ac:dyDescent="0.25">
      <c r="B17" s="6">
        <f t="shared" si="0"/>
        <v>11</v>
      </c>
      <c r="C17" s="6" t="s">
        <v>71</v>
      </c>
      <c r="D17" s="1" t="s">
        <v>72</v>
      </c>
      <c r="E17" s="1"/>
      <c r="F17" s="1" t="s">
        <v>73</v>
      </c>
      <c r="G17" s="4" t="s">
        <v>46</v>
      </c>
      <c r="H17" s="31">
        <v>3</v>
      </c>
      <c r="I17" s="31">
        <v>2</v>
      </c>
      <c r="J17" s="31">
        <v>0</v>
      </c>
      <c r="K17" s="32">
        <f t="shared" si="1"/>
        <v>5</v>
      </c>
      <c r="L17" s="33">
        <v>0.93</v>
      </c>
      <c r="M17" s="5">
        <f t="shared" si="3"/>
        <v>4.6500000000000004</v>
      </c>
      <c r="N17" s="33">
        <f t="shared" si="2"/>
        <v>5.4870000000000001</v>
      </c>
      <c r="O17" s="1" t="s">
        <v>74</v>
      </c>
    </row>
    <row r="18" spans="1:30" x14ac:dyDescent="0.25">
      <c r="A18" s="11"/>
      <c r="B18" s="17"/>
      <c r="C18" s="19"/>
      <c r="D18" s="18"/>
      <c r="E18" s="18"/>
      <c r="F18" s="18"/>
      <c r="G18" s="19"/>
      <c r="H18" s="19"/>
      <c r="I18" s="19"/>
      <c r="J18" s="19"/>
      <c r="K18" s="19"/>
      <c r="L18" s="21"/>
      <c r="M18" s="22">
        <f>SUM($M$7:$M$17)</f>
        <v>64490.28</v>
      </c>
      <c r="N18" s="22">
        <f>SUM(N7:N17)</f>
        <v>76098.530399999989</v>
      </c>
      <c r="O18" s="1"/>
      <c r="P18" s="11"/>
      <c r="Q18" s="11"/>
      <c r="R18" s="11"/>
      <c r="S18" s="11"/>
      <c r="T18" s="11"/>
      <c r="U18" s="11"/>
      <c r="V18" s="11"/>
      <c r="W18" s="11"/>
      <c r="X18" s="11"/>
      <c r="Y18" s="11"/>
      <c r="AD18" s="11"/>
    </row>
    <row r="19" spans="1:30" ht="19.5" customHeight="1" x14ac:dyDescent="0.25">
      <c r="A19" s="11"/>
      <c r="B19" s="16"/>
      <c r="C19" s="16"/>
      <c r="D19" s="2"/>
      <c r="E19" s="2"/>
      <c r="F19" s="2"/>
      <c r="G19" s="16"/>
      <c r="H19" s="16"/>
      <c r="I19" s="16"/>
      <c r="J19" s="16"/>
      <c r="K19" s="16"/>
      <c r="L19" s="16"/>
      <c r="M19" s="16" t="s">
        <v>22</v>
      </c>
      <c r="N19" s="34">
        <f>N18-M18</f>
        <v>11608.25039999999</v>
      </c>
      <c r="O19" s="1"/>
      <c r="P19" s="11"/>
      <c r="Q19" s="11"/>
      <c r="R19" s="11"/>
      <c r="S19" s="11"/>
      <c r="T19" s="11"/>
      <c r="U19" s="11"/>
      <c r="V19" s="11"/>
      <c r="W19" s="11"/>
      <c r="X19" s="11"/>
      <c r="Y19" s="11"/>
      <c r="AD19" s="11"/>
    </row>
    <row r="20" spans="1:30" s="11" customFormat="1" ht="19.5" customHeight="1" x14ac:dyDescent="0.25">
      <c r="B20" s="38" t="s">
        <v>92</v>
      </c>
      <c r="C20" s="38"/>
      <c r="D20" s="38"/>
      <c r="E20" s="38"/>
      <c r="F20" s="38"/>
      <c r="G20" s="38"/>
      <c r="H20" s="38"/>
      <c r="I20" s="38"/>
      <c r="J20" s="38"/>
      <c r="K20" s="38"/>
      <c r="L20" s="38"/>
      <c r="M20" s="38"/>
      <c r="N20" s="38"/>
      <c r="O20" s="38"/>
    </row>
    <row r="21" spans="1:30" x14ac:dyDescent="0.25">
      <c r="B21" s="38" t="s">
        <v>3</v>
      </c>
      <c r="C21" s="38"/>
      <c r="D21" s="38"/>
      <c r="E21" s="38"/>
      <c r="F21" s="38"/>
      <c r="G21" s="38"/>
      <c r="H21" s="38"/>
      <c r="I21" s="38"/>
      <c r="J21" s="38"/>
      <c r="K21" s="38"/>
      <c r="L21" s="38"/>
      <c r="M21" s="38"/>
      <c r="N21" s="38"/>
      <c r="O21" s="38"/>
    </row>
    <row r="22" spans="1:30" s="11" customFormat="1" x14ac:dyDescent="0.25">
      <c r="A22"/>
      <c r="B22" s="47" t="s">
        <v>4</v>
      </c>
      <c r="C22" s="47"/>
      <c r="D22" s="47"/>
      <c r="E22" s="35" t="s">
        <v>91</v>
      </c>
      <c r="F22" s="36"/>
      <c r="G22" s="36"/>
      <c r="H22" s="36"/>
      <c r="I22" s="36"/>
      <c r="J22" s="36"/>
      <c r="K22" s="36"/>
      <c r="L22" s="36"/>
      <c r="M22" s="36"/>
      <c r="N22" s="36"/>
      <c r="O22" s="37"/>
      <c r="P22"/>
      <c r="Q22"/>
      <c r="R22"/>
      <c r="S22"/>
      <c r="T22"/>
      <c r="U22"/>
      <c r="V22"/>
      <c r="W22"/>
      <c r="X22"/>
      <c r="Y22"/>
      <c r="AD22"/>
    </row>
    <row r="23" spans="1:30" ht="32.1" customHeight="1" x14ac:dyDescent="0.25">
      <c r="B23" s="47" t="s">
        <v>5</v>
      </c>
      <c r="C23" s="47"/>
      <c r="D23" s="47"/>
      <c r="E23" s="55" t="s">
        <v>82</v>
      </c>
      <c r="F23" s="56"/>
      <c r="G23" s="56"/>
      <c r="H23" s="56"/>
      <c r="I23" s="56"/>
      <c r="J23" s="56"/>
      <c r="K23" s="56"/>
      <c r="L23" s="56"/>
      <c r="M23" s="56"/>
      <c r="N23" s="56"/>
      <c r="O23" s="57"/>
      <c r="P23" s="2"/>
      <c r="Q23" s="2"/>
      <c r="R23" s="2"/>
      <c r="S23" s="2"/>
      <c r="T23" s="2"/>
      <c r="U23" s="2"/>
    </row>
    <row r="24" spans="1:30" ht="15" customHeight="1" x14ac:dyDescent="0.25">
      <c r="A24" s="11"/>
      <c r="B24" s="47" t="s">
        <v>6</v>
      </c>
      <c r="C24" s="47"/>
      <c r="D24" s="47"/>
      <c r="E24" s="35" t="s">
        <v>75</v>
      </c>
      <c r="F24" s="36"/>
      <c r="G24" s="36"/>
      <c r="H24" s="36"/>
      <c r="I24" s="36"/>
      <c r="J24" s="36"/>
      <c r="K24" s="36"/>
      <c r="L24" s="36"/>
      <c r="M24" s="36"/>
      <c r="N24" s="36"/>
      <c r="O24" s="36"/>
      <c r="P24" s="11"/>
    </row>
    <row r="25" spans="1:30" x14ac:dyDescent="0.25">
      <c r="A25" s="11"/>
      <c r="B25" s="52" t="s">
        <v>25</v>
      </c>
      <c r="C25" s="53"/>
      <c r="D25" s="54"/>
      <c r="E25" s="35" t="s">
        <v>24</v>
      </c>
      <c r="F25" s="36"/>
      <c r="G25" s="36"/>
      <c r="H25" s="36"/>
      <c r="I25" s="36"/>
      <c r="J25" s="36"/>
      <c r="K25" s="36"/>
      <c r="L25" s="36"/>
      <c r="M25" s="36"/>
      <c r="N25" s="36"/>
      <c r="O25" s="37"/>
      <c r="P25" s="11"/>
      <c r="Q25" s="11"/>
      <c r="R25" s="11"/>
      <c r="S25" s="11"/>
      <c r="T25" s="11"/>
      <c r="U25" s="11"/>
      <c r="V25" s="11"/>
      <c r="W25" s="11"/>
      <c r="X25" s="11"/>
      <c r="Y25" s="11"/>
      <c r="AD25" s="11"/>
    </row>
    <row r="26" spans="1:30" x14ac:dyDescent="0.25">
      <c r="A26" s="11"/>
      <c r="B26" s="52" t="s">
        <v>26</v>
      </c>
      <c r="C26" s="53"/>
      <c r="D26" s="54"/>
      <c r="E26" s="35"/>
      <c r="F26" s="36"/>
      <c r="G26" s="36"/>
      <c r="H26" s="36"/>
      <c r="I26" s="36"/>
      <c r="J26" s="36"/>
      <c r="K26" s="36"/>
      <c r="L26" s="36"/>
      <c r="M26" s="36"/>
      <c r="N26" s="36"/>
      <c r="O26" s="37"/>
      <c r="P26" s="11"/>
      <c r="Q26" s="11"/>
      <c r="R26" s="11"/>
      <c r="S26" s="11"/>
      <c r="T26" s="11"/>
      <c r="U26" s="11"/>
      <c r="V26" s="11"/>
      <c r="W26" s="11"/>
      <c r="X26" s="11"/>
      <c r="Y26" s="11"/>
      <c r="AD26" s="11"/>
    </row>
    <row r="27" spans="1:30" x14ac:dyDescent="0.25">
      <c r="B27" s="47" t="s">
        <v>7</v>
      </c>
      <c r="C27" s="47"/>
      <c r="D27" s="47"/>
      <c r="E27" s="35" t="str">
        <f>Query2_KURATOR</f>
        <v>Шиц Д.В., тел. 2215597, эл.почта:</v>
      </c>
      <c r="F27" s="36"/>
      <c r="G27" s="36"/>
      <c r="H27" s="36"/>
      <c r="I27" s="36"/>
      <c r="J27" s="36"/>
      <c r="K27" s="36"/>
      <c r="L27" s="36"/>
      <c r="M27" s="36"/>
      <c r="N27" s="36"/>
      <c r="O27" s="37"/>
    </row>
    <row r="28" spans="1:30" x14ac:dyDescent="0.25">
      <c r="B28" s="47" t="s">
        <v>8</v>
      </c>
      <c r="C28" s="47"/>
      <c r="D28" s="47"/>
      <c r="E28" s="35" t="str">
        <f>Query2_NPO</f>
        <v>Шиц Дмитрий Васильевич тел. 83472215597</v>
      </c>
      <c r="F28" s="36"/>
      <c r="G28" s="36"/>
      <c r="H28" s="36"/>
      <c r="I28" s="36"/>
      <c r="J28" s="36"/>
      <c r="K28" s="36"/>
      <c r="L28" s="36"/>
      <c r="M28" s="36"/>
      <c r="N28" s="36"/>
      <c r="O28" s="37"/>
    </row>
    <row r="29" spans="1:30" x14ac:dyDescent="0.25">
      <c r="A29" s="11"/>
      <c r="B29" s="26"/>
      <c r="C29" s="26"/>
      <c r="D29" s="26"/>
      <c r="E29" s="26"/>
      <c r="F29" s="27"/>
      <c r="G29" s="27"/>
      <c r="H29" s="27"/>
      <c r="I29" s="27"/>
      <c r="J29" s="27"/>
      <c r="K29" s="27"/>
      <c r="L29" s="27"/>
      <c r="M29" s="27"/>
      <c r="N29" s="27"/>
      <c r="O29" s="27"/>
      <c r="P29" s="11"/>
      <c r="Q29" s="11"/>
      <c r="R29" s="11"/>
      <c r="S29" s="11"/>
      <c r="T29" s="11"/>
      <c r="U29" s="11"/>
      <c r="V29" s="11"/>
      <c r="W29" s="11"/>
      <c r="X29" s="11"/>
      <c r="Y29" s="11"/>
      <c r="AD29" s="11"/>
    </row>
    <row r="30" spans="1:30" x14ac:dyDescent="0.25">
      <c r="B30" s="11" t="s">
        <v>29</v>
      </c>
    </row>
    <row r="31" spans="1:30" x14ac:dyDescent="0.25">
      <c r="A31" s="11"/>
      <c r="B31" s="11"/>
      <c r="D31" s="11"/>
      <c r="F31" s="11"/>
      <c r="G31" s="11"/>
      <c r="H31" s="11"/>
      <c r="I31" s="11"/>
      <c r="J31" s="1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AD31" s="11"/>
    </row>
    <row r="32" spans="1:30" x14ac:dyDescent="0.25">
      <c r="B32" t="s">
        <v>10</v>
      </c>
    </row>
    <row r="33" spans="2:5" x14ac:dyDescent="0.25">
      <c r="D33" s="3" t="str">
        <f>Query2_USERN</f>
        <v>Мухамадеев Алексей Викторович</v>
      </c>
      <c r="E33" s="3"/>
    </row>
    <row r="34" spans="2:5" x14ac:dyDescent="0.25">
      <c r="B34" t="s">
        <v>11</v>
      </c>
      <c r="D34" s="3" t="str">
        <f>Query2_USERT</f>
        <v>(347)221-55-87</v>
      </c>
      <c r="E34" s="3"/>
    </row>
    <row r="35" spans="2:5" x14ac:dyDescent="0.25">
      <c r="B35" t="s">
        <v>12</v>
      </c>
      <c r="D35" s="3" t="str">
        <f>Query2_USERE</f>
        <v/>
      </c>
      <c r="E35" s="3"/>
    </row>
  </sheetData>
  <mergeCells count="28">
    <mergeCell ref="B27:D27"/>
    <mergeCell ref="B28:D28"/>
    <mergeCell ref="M4:M5"/>
    <mergeCell ref="L4:L5"/>
    <mergeCell ref="B24:D24"/>
    <mergeCell ref="E24:O24"/>
    <mergeCell ref="B22:D22"/>
    <mergeCell ref="B21:O21"/>
    <mergeCell ref="B26:D26"/>
    <mergeCell ref="B23:D23"/>
    <mergeCell ref="B25:D25"/>
    <mergeCell ref="E26:O26"/>
    <mergeCell ref="E27:O27"/>
    <mergeCell ref="E28:O28"/>
    <mergeCell ref="E22:O22"/>
    <mergeCell ref="E23:O23"/>
    <mergeCell ref="E25:O25"/>
    <mergeCell ref="B20:O20"/>
    <mergeCell ref="B2:O2"/>
    <mergeCell ref="B4:B5"/>
    <mergeCell ref="D4:D5"/>
    <mergeCell ref="N4:N5"/>
    <mergeCell ref="O4:O5"/>
    <mergeCell ref="F4:F5"/>
    <mergeCell ref="G4:G5"/>
    <mergeCell ref="C4:C5"/>
    <mergeCell ref="E4:E5"/>
    <mergeCell ref="H4:K4"/>
  </mergeCells>
  <pageMargins left="0.78740157480314965" right="0.39370078740157483" top="0.78740157480314965" bottom="0.39370078740157483" header="0.31496062992125984" footer="0.31496062992125984"/>
  <pageSetup paperSize="9" orientation="landscape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5:S6"/>
  <sheetViews>
    <sheetView workbookViewId="0">
      <selection activeCell="A30013" sqref="A30013:Q30014"/>
    </sheetView>
  </sheetViews>
  <sheetFormatPr defaultRowHeight="15" x14ac:dyDescent="0.25"/>
  <sheetData>
    <row r="5" spans="1:19" x14ac:dyDescent="0.25">
      <c r="A5" s="29" t="s">
        <v>30</v>
      </c>
      <c r="B5" t="e">
        <f>XLR_ERRNAME</f>
        <v>#NAME?</v>
      </c>
    </row>
    <row r="6" spans="1:19" x14ac:dyDescent="0.25">
      <c r="A6" t="s">
        <v>31</v>
      </c>
      <c r="B6">
        <v>2827</v>
      </c>
      <c r="C6" s="30" t="s">
        <v>32</v>
      </c>
      <c r="D6">
        <v>2812</v>
      </c>
      <c r="E6" s="30" t="s">
        <v>33</v>
      </c>
      <c r="F6" s="30" t="s">
        <v>34</v>
      </c>
      <c r="G6" s="30" t="s">
        <v>35</v>
      </c>
      <c r="H6" s="30" t="s">
        <v>36</v>
      </c>
      <c r="I6" s="30" t="s">
        <v>37</v>
      </c>
      <c r="J6" s="30" t="s">
        <v>33</v>
      </c>
      <c r="K6" s="30" t="s">
        <v>38</v>
      </c>
      <c r="L6" s="30" t="s">
        <v>39</v>
      </c>
      <c r="M6" s="30" t="s">
        <v>40</v>
      </c>
      <c r="N6" s="30" t="s">
        <v>36</v>
      </c>
      <c r="O6">
        <v>5006</v>
      </c>
      <c r="P6" s="30" t="s">
        <v>41</v>
      </c>
      <c r="Q6">
        <v>0</v>
      </c>
      <c r="R6" s="30" t="s">
        <v>36</v>
      </c>
      <c r="S6" s="30" t="s">
        <v>42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Query1</vt:lpstr>
      <vt:lpstr>Query3</vt:lpstr>
    </vt:vector>
  </TitlesOfParts>
  <Company>RSC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Мухамадеев Алексей Викторович</dc:creator>
  <cp:lastModifiedBy>Мигранова Регина Фангизовна</cp:lastModifiedBy>
  <cp:lastPrinted>2014-04-21T10:50:12Z</cp:lastPrinted>
  <dcterms:created xsi:type="dcterms:W3CDTF">2013-12-19T08:11:42Z</dcterms:created>
  <dcterms:modified xsi:type="dcterms:W3CDTF">2014-04-25T02:52:42Z</dcterms:modified>
</cp:coreProperties>
</file>