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N16" i="1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l="1"/>
  <c r="O17" s="1"/>
  <c r="N17"/>
  <c r="B16"/>
  <c r="B15"/>
  <c r="B14"/>
  <c r="B13"/>
  <c r="B12"/>
  <c r="B11"/>
  <c r="B10"/>
  <c r="B9"/>
  <c r="B8"/>
  <c r="B7"/>
  <c r="B5" i="2"/>
  <c r="D28" i="1"/>
  <c r="D27"/>
  <c r="O18" l="1"/>
</calcChain>
</file>

<file path=xl/sharedStrings.xml><?xml version="1.0" encoding="utf-8"?>
<sst xmlns="http://schemas.openxmlformats.org/spreadsheetml/2006/main" count="113" uniqueCount="84">
  <si>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</si>
  <si>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</si>
  <si>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</si>
  <si>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</si>
  <si>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</si>
  <si>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</si>
  <si>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Контактное лицо по тех. Вопросам</t>
  </si>
  <si>
    <t>СПЕЦИФИКАЦИЯ</t>
  </si>
  <si>
    <t>Исполнитель:</t>
  </si>
  <si>
    <t>тел.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</si>
  <si>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</si>
  <si>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</si>
  <si>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</si>
  <si>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</si>
  <si>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</si>
  <si>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</si>
  <si>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</si>
  <si>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</si>
  <si>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</si>
  <si>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</si>
  <si>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</si>
  <si>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</si>
  <si>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</si>
  <si>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</si>
  <si>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</si>
  <si>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</si>
  <si>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 электрического кабеля</t>
  </si>
  <si>
    <t>, тел. , эл.почта:</t>
  </si>
  <si>
    <t/>
  </si>
  <si>
    <t>30.12.2016</t>
  </si>
  <si>
    <t>Фаткуллина Гульнара Рифатовна</t>
  </si>
  <si>
    <t>(347)221-56-63</t>
  </si>
  <si>
    <t>Отдел капитального строительства (ОКС)</t>
  </si>
  <si>
    <t>Приложение 1.4</t>
  </si>
  <si>
    <t>17991</t>
  </si>
  <si>
    <t>КАБЕЛЬ ВВГ 2*2,5</t>
  </si>
  <si>
    <t>м</t>
  </si>
  <si>
    <t>39350</t>
  </si>
  <si>
    <t>КАБЕЛЬ ВВГНГ(А) 3*2,5</t>
  </si>
  <si>
    <t>11887</t>
  </si>
  <si>
    <t>КАБЕЛЬ КГ 1*25</t>
  </si>
  <si>
    <t>7803</t>
  </si>
  <si>
    <t>ПРОВОД ПВС 2*1.5</t>
  </si>
  <si>
    <t>24419</t>
  </si>
  <si>
    <t>ПРОВОД ПВС 3*2,5</t>
  </si>
  <si>
    <t>38533</t>
  </si>
  <si>
    <t>ПРОВОД ПУГВ 1*10Г</t>
  </si>
  <si>
    <t>38218</t>
  </si>
  <si>
    <t>ПРОВОД ПУГВ 1*16</t>
  </si>
  <si>
    <t>39349</t>
  </si>
  <si>
    <t>ПРОВОД ПУГВ 1*6 Ж/З</t>
  </si>
  <si>
    <t>41754</t>
  </si>
  <si>
    <t>ПРОВОД ПУГВ 1*4</t>
  </si>
  <si>
    <t>42956</t>
  </si>
  <si>
    <t>ПРОВОД ПВ-3/ПУГВ 2,5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</si>
  <si>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2 сечением одной жилы 2,5 мм2. Соответствие ГОСТ 16442-80.</t>
  </si>
  <si>
    <t>Кабель силовой ВВГ негорючий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2,5 мм2. Соответствие ГОСТ 16442-80.</t>
  </si>
  <si>
    <t>Кабель с медной многопроволочной жилой в резиновой изоляции из натурального каучука. Сечение жилы 25,0 мм2. Эксплуатационный диапазон температур -40 ~ +50 °C. Напряжение: до 660В или 1000В в сетях постоянного и переменного тока. Соответствие ГОСТ 24334-80.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</si>
  <si>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1,5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</si>
  <si>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2,5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</si>
  <si>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</si>
  <si>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16,0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</si>
  <si>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6,0 мм2. Цвет - желто-зелёный.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</si>
  <si>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4,0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</si>
  <si>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2,5 мм2.</t>
  </si>
  <si>
    <t>г. Уфа, ул. Каспийская, 14.</t>
  </si>
  <si>
    <t>10</t>
  </si>
  <si>
    <t>Предельная сумма лота составляет:  681 348,67 руб. с НДС.</t>
  </si>
  <si>
    <t>3кв: до 08.07.2016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</si>
  <si>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</si>
  <si>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</si>
  <si>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</si>
  <si>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тел. (347)221-58-74  Хайруллин Р.Х.</t>
  </si>
  <si>
    <t>Транспортировка товара осуществляется  за счет Поставщика.</t>
  </si>
  <si>
    <t>4160</t>
  </si>
  <si>
    <t>153</t>
  </si>
  <si>
    <t>582</t>
  </si>
  <si>
    <t>0</t>
  </si>
  <si>
    <t>18</t>
  </si>
  <si>
    <t>389</t>
  </si>
  <si>
    <t>259</t>
  </si>
  <si>
    <t>2кв: до 30.04.2016</t>
  </si>
  <si>
    <t>Приложение №1.1 к документации о закупке</t>
  </si>
  <si>
    <t>Eд. изм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</si>
</sst>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vertical="center" wrapText="1"/>
    </xf>
    <xf numFmtId="49" fontId="5" fillId="0" borderId="0" xfId="0" applyNumberFormat="1" applyFont="1"/>
    <xf numFmtId="4" fontId="5" fillId="0" borderId="0" xfId="0" applyNumberFormat="1" applyFont="1"/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29"/>
  <sheetViews>
    <sheetView tabSelected="1" zoomScale="60" zoomScaleNormal="60" workbookViewId="0">
      <selection activeCell="L17" sqref="L17"/>
    </sheetView>
  </sheetViews>
  <sheetFormatPr defaultRowHeight="18.75"/>
  <cols>
    <col min="1" max="1" width="0.85546875" customWidth="1"/>
    <col min="2" max="2" width="8.42578125" customWidth="1"/>
    <col min="3" max="3" width="8.42578125" style="11" customWidth="1"/>
    <col min="4" max="4" width="24.7109375" customWidth="1"/>
    <col min="5" max="5" width="16.28515625" style="11" customWidth="1"/>
    <col min="6" max="6" width="39.42578125" customWidth="1"/>
    <col min="7" max="7" width="7.2851562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16.140625" customWidth="1"/>
    <col min="17" max="17" width="3.28515625" customWidth="1"/>
    <col min="18" max="18" width="26.140625" style="35" customWidth="1"/>
    <col min="27" max="30" width="9.140625" style="11"/>
  </cols>
  <sheetData>
    <row r="1" spans="1:31">
      <c r="P1" s="40" t="s">
        <v>82</v>
      </c>
    </row>
    <row r="2" spans="1:31">
      <c r="B2" s="58" t="s">
        <v>7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1">
      <c r="B3" t="s">
        <v>18</v>
      </c>
      <c r="C3" s="11" t="s">
        <v>26</v>
      </c>
      <c r="D3" s="24"/>
      <c r="E3" s="24"/>
      <c r="F3" s="23" t="s">
        <v>32</v>
      </c>
      <c r="H3" s="23"/>
      <c r="P3" s="20"/>
      <c r="Q3" s="3"/>
    </row>
    <row r="4" spans="1:31" s="12" customFormat="1">
      <c r="B4" s="59" t="s">
        <v>0</v>
      </c>
      <c r="C4" s="63" t="s">
        <v>21</v>
      </c>
      <c r="D4" s="59" t="s">
        <v>10</v>
      </c>
      <c r="E4" s="63" t="s">
        <v>22</v>
      </c>
      <c r="F4" s="59" t="s">
        <v>1</v>
      </c>
      <c r="G4" s="61" t="s">
        <v>83</v>
      </c>
      <c r="H4" s="62" t="s">
        <v>11</v>
      </c>
      <c r="I4" s="62"/>
      <c r="J4" s="62"/>
      <c r="K4" s="62"/>
      <c r="L4" s="62"/>
      <c r="M4" s="67" t="s">
        <v>69</v>
      </c>
      <c r="N4" s="65" t="s">
        <v>70</v>
      </c>
      <c r="O4" s="60" t="s">
        <v>71</v>
      </c>
      <c r="P4" s="59" t="s">
        <v>2</v>
      </c>
      <c r="Q4" s="13"/>
      <c r="R4" s="35"/>
    </row>
    <row r="5" spans="1:31" s="14" customFormat="1" ht="77.25" customHeight="1">
      <c r="B5" s="59"/>
      <c r="C5" s="64"/>
      <c r="D5" s="59"/>
      <c r="E5" s="64"/>
      <c r="F5" s="59"/>
      <c r="G5" s="59"/>
      <c r="H5" s="9" t="s">
        <v>12</v>
      </c>
      <c r="I5" s="9" t="s">
        <v>13</v>
      </c>
      <c r="J5" s="9" t="s">
        <v>14</v>
      </c>
      <c r="K5" s="9" t="s">
        <v>15</v>
      </c>
      <c r="L5" s="9" t="s">
        <v>16</v>
      </c>
      <c r="M5" s="68"/>
      <c r="N5" s="66"/>
      <c r="O5" s="60"/>
      <c r="P5" s="59"/>
      <c r="R5" s="36"/>
    </row>
    <row r="6" spans="1:31" s="12" customFormat="1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  <c r="R6" s="35"/>
    </row>
    <row r="7" spans="1:31" ht="155.25" customHeight="1">
      <c r="A7" s="11"/>
      <c r="B7" s="6">
        <f t="shared" ref="B7:B16" si="0">ROW()-6</f>
        <v>1</v>
      </c>
      <c r="C7" s="6" t="s">
        <v>34</v>
      </c>
      <c r="D7" s="1" t="s">
        <v>35</v>
      </c>
      <c r="E7" s="1"/>
      <c r="F7" s="1" t="s">
        <v>55</v>
      </c>
      <c r="G7" s="4" t="s">
        <v>36</v>
      </c>
      <c r="H7" s="30">
        <v>0</v>
      </c>
      <c r="I7" s="25" t="s">
        <v>74</v>
      </c>
      <c r="J7" s="25">
        <v>0</v>
      </c>
      <c r="K7" s="25">
        <v>0</v>
      </c>
      <c r="L7" s="30">
        <v>4160</v>
      </c>
      <c r="M7" s="5">
        <v>19.46</v>
      </c>
      <c r="N7" s="5">
        <f t="shared" ref="N7:N16" si="1">M7*L7</f>
        <v>80953.600000000006</v>
      </c>
      <c r="O7" s="5">
        <f>N7*1.18</f>
        <v>95525.248000000007</v>
      </c>
      <c r="P7" s="1" t="s">
        <v>65</v>
      </c>
      <c r="Q7" s="11"/>
      <c r="R7" s="37"/>
      <c r="S7" s="29"/>
      <c r="T7" s="11"/>
      <c r="U7" s="11"/>
      <c r="V7" s="11"/>
      <c r="W7" s="11"/>
      <c r="X7" s="11"/>
      <c r="Y7" s="11"/>
      <c r="Z7" s="11"/>
      <c r="AE7" s="11"/>
    </row>
    <row r="8" spans="1:31" ht="170.25" customHeight="1">
      <c r="A8" s="11"/>
      <c r="B8" s="6">
        <f t="shared" si="0"/>
        <v>2</v>
      </c>
      <c r="C8" s="6" t="s">
        <v>37</v>
      </c>
      <c r="D8" s="1" t="s">
        <v>38</v>
      </c>
      <c r="E8" s="1"/>
      <c r="F8" s="1" t="s">
        <v>56</v>
      </c>
      <c r="G8" s="4" t="s">
        <v>36</v>
      </c>
      <c r="H8" s="30">
        <v>0</v>
      </c>
      <c r="I8" s="30">
        <v>13996</v>
      </c>
      <c r="J8" s="30">
        <v>1500</v>
      </c>
      <c r="K8" s="30">
        <v>0</v>
      </c>
      <c r="L8" s="30">
        <v>15496</v>
      </c>
      <c r="M8" s="5">
        <v>29.92</v>
      </c>
      <c r="N8" s="5">
        <f t="shared" si="1"/>
        <v>463640.32000000001</v>
      </c>
      <c r="O8" s="5">
        <f t="shared" ref="O8:O16" si="2">N8*1.18</f>
        <v>547095.57759999996</v>
      </c>
      <c r="P8" s="1" t="s">
        <v>65</v>
      </c>
      <c r="Q8" s="11"/>
      <c r="R8" s="37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ht="123.75" customHeight="1">
      <c r="B9" s="6">
        <f t="shared" si="0"/>
        <v>3</v>
      </c>
      <c r="C9" s="6" t="s">
        <v>39</v>
      </c>
      <c r="D9" s="1" t="s">
        <v>40</v>
      </c>
      <c r="E9" s="1"/>
      <c r="F9" s="1" t="s">
        <v>57</v>
      </c>
      <c r="G9" s="4" t="s">
        <v>36</v>
      </c>
      <c r="H9" s="25">
        <v>0</v>
      </c>
      <c r="I9" s="30">
        <v>10</v>
      </c>
      <c r="J9" s="25">
        <v>0</v>
      </c>
      <c r="K9" s="25">
        <v>0</v>
      </c>
      <c r="L9" s="25" t="s">
        <v>66</v>
      </c>
      <c r="M9" s="5">
        <v>108.44</v>
      </c>
      <c r="N9" s="5">
        <f t="shared" si="1"/>
        <v>1084.4000000000001</v>
      </c>
      <c r="O9" s="5">
        <f t="shared" si="2"/>
        <v>1279.5920000000001</v>
      </c>
      <c r="P9" s="1" t="s">
        <v>65</v>
      </c>
      <c r="R9" s="35"/>
    </row>
    <row r="10" spans="1:31" s="11" customFormat="1" ht="127.5" customHeight="1">
      <c r="B10" s="6">
        <f t="shared" si="0"/>
        <v>4</v>
      </c>
      <c r="C10" s="6" t="s">
        <v>41</v>
      </c>
      <c r="D10" s="1" t="s">
        <v>42</v>
      </c>
      <c r="E10" s="1"/>
      <c r="F10" s="1" t="s">
        <v>58</v>
      </c>
      <c r="G10" s="4" t="s">
        <v>36</v>
      </c>
      <c r="H10" s="25" t="s">
        <v>77</v>
      </c>
      <c r="I10" s="25" t="s">
        <v>75</v>
      </c>
      <c r="J10" s="25">
        <v>0</v>
      </c>
      <c r="K10" s="25">
        <v>0</v>
      </c>
      <c r="L10" s="25">
        <v>153</v>
      </c>
      <c r="M10" s="5">
        <v>15.03</v>
      </c>
      <c r="N10" s="5">
        <f t="shared" si="1"/>
        <v>2299.5899999999997</v>
      </c>
      <c r="O10" s="5">
        <f t="shared" si="2"/>
        <v>2713.5161999999996</v>
      </c>
      <c r="P10" s="1" t="s">
        <v>65</v>
      </c>
      <c r="R10" s="35"/>
    </row>
    <row r="11" spans="1:31" ht="123.75" customHeight="1">
      <c r="A11" s="11"/>
      <c r="B11" s="6">
        <f t="shared" si="0"/>
        <v>5</v>
      </c>
      <c r="C11" s="6" t="s">
        <v>43</v>
      </c>
      <c r="D11" s="1" t="s">
        <v>44</v>
      </c>
      <c r="E11" s="1"/>
      <c r="F11" s="1" t="s">
        <v>59</v>
      </c>
      <c r="G11" s="4" t="s">
        <v>36</v>
      </c>
      <c r="H11" s="25" t="s">
        <v>77</v>
      </c>
      <c r="I11" s="25" t="s">
        <v>76</v>
      </c>
      <c r="J11" s="25">
        <v>0</v>
      </c>
      <c r="K11" s="25">
        <v>0</v>
      </c>
      <c r="L11" s="25">
        <v>582</v>
      </c>
      <c r="M11" s="5">
        <v>31.67</v>
      </c>
      <c r="N11" s="5">
        <f t="shared" si="1"/>
        <v>18431.940000000002</v>
      </c>
      <c r="O11" s="5">
        <f t="shared" si="2"/>
        <v>21749.689200000001</v>
      </c>
      <c r="P11" s="1" t="s">
        <v>65</v>
      </c>
      <c r="Q11" s="11"/>
      <c r="S11" s="11"/>
      <c r="T11" s="11"/>
      <c r="U11" s="11"/>
      <c r="V11" s="11"/>
      <c r="W11" s="11"/>
      <c r="X11" s="11"/>
      <c r="Y11" s="11"/>
      <c r="Z11" s="11"/>
      <c r="AE11" s="11"/>
    </row>
    <row r="12" spans="1:31" ht="122.25" customHeight="1">
      <c r="A12" s="11"/>
      <c r="B12" s="6">
        <f t="shared" si="0"/>
        <v>6</v>
      </c>
      <c r="C12" s="6" t="s">
        <v>45</v>
      </c>
      <c r="D12" s="1" t="s">
        <v>46</v>
      </c>
      <c r="E12" s="1"/>
      <c r="F12" s="1" t="s">
        <v>60</v>
      </c>
      <c r="G12" s="4" t="s">
        <v>36</v>
      </c>
      <c r="H12" s="25">
        <v>0</v>
      </c>
      <c r="I12" s="25">
        <v>10</v>
      </c>
      <c r="J12" s="25">
        <v>0</v>
      </c>
      <c r="K12" s="25">
        <v>0</v>
      </c>
      <c r="L12" s="25">
        <v>10</v>
      </c>
      <c r="M12" s="5">
        <v>40.799999999999997</v>
      </c>
      <c r="N12" s="5">
        <f t="shared" si="1"/>
        <v>408</v>
      </c>
      <c r="O12" s="5">
        <f t="shared" si="2"/>
        <v>481.44</v>
      </c>
      <c r="P12" s="1" t="s">
        <v>65</v>
      </c>
      <c r="Q12" s="11"/>
      <c r="S12" s="11"/>
      <c r="T12" s="11"/>
      <c r="U12" s="11"/>
      <c r="V12" s="11"/>
      <c r="W12" s="11"/>
      <c r="X12" s="11"/>
      <c r="Y12" s="11"/>
      <c r="Z12" s="11"/>
      <c r="AE12" s="11"/>
    </row>
    <row r="13" spans="1:31" ht="122.25" customHeight="1">
      <c r="A13" s="11"/>
      <c r="B13" s="6">
        <f t="shared" si="0"/>
        <v>7</v>
      </c>
      <c r="C13" s="6" t="s">
        <v>47</v>
      </c>
      <c r="D13" s="1" t="s">
        <v>48</v>
      </c>
      <c r="E13" s="1"/>
      <c r="F13" s="1" t="s">
        <v>61</v>
      </c>
      <c r="G13" s="4" t="s">
        <v>36</v>
      </c>
      <c r="H13" s="25" t="s">
        <v>77</v>
      </c>
      <c r="I13" s="25" t="s">
        <v>78</v>
      </c>
      <c r="J13" s="25">
        <v>0</v>
      </c>
      <c r="K13" s="25">
        <v>0</v>
      </c>
      <c r="L13" s="25">
        <v>18</v>
      </c>
      <c r="M13" s="5">
        <v>53.98</v>
      </c>
      <c r="N13" s="5">
        <f t="shared" si="1"/>
        <v>971.64</v>
      </c>
      <c r="O13" s="5">
        <f t="shared" si="2"/>
        <v>1146.5352</v>
      </c>
      <c r="P13" s="1" t="s">
        <v>65</v>
      </c>
      <c r="Q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ht="125.25" customHeight="1">
      <c r="A14" s="11"/>
      <c r="B14" s="6">
        <f t="shared" si="0"/>
        <v>8</v>
      </c>
      <c r="C14" s="6" t="s">
        <v>49</v>
      </c>
      <c r="D14" s="1" t="s">
        <v>50</v>
      </c>
      <c r="E14" s="1"/>
      <c r="F14" s="1" t="s">
        <v>62</v>
      </c>
      <c r="G14" s="4" t="s">
        <v>36</v>
      </c>
      <c r="H14" s="25">
        <v>0</v>
      </c>
      <c r="I14" s="25">
        <v>65</v>
      </c>
      <c r="J14" s="25">
        <v>0</v>
      </c>
      <c r="K14" s="25">
        <v>0</v>
      </c>
      <c r="L14" s="25">
        <v>65</v>
      </c>
      <c r="M14" s="5">
        <v>26.29</v>
      </c>
      <c r="N14" s="5">
        <f t="shared" si="1"/>
        <v>1708.85</v>
      </c>
      <c r="O14" s="5">
        <f t="shared" si="2"/>
        <v>2016.4429999999998</v>
      </c>
      <c r="P14" s="1" t="s">
        <v>65</v>
      </c>
      <c r="Q14" s="11"/>
      <c r="S14" s="11"/>
      <c r="T14" s="11"/>
      <c r="U14" s="11"/>
      <c r="V14" s="11"/>
      <c r="W14" s="11"/>
      <c r="X14" s="11"/>
      <c r="Y14" s="11"/>
      <c r="Z14" s="11"/>
      <c r="AE14" s="11"/>
    </row>
    <row r="15" spans="1:31" s="11" customFormat="1" ht="123.75" customHeight="1">
      <c r="B15" s="6">
        <f t="shared" si="0"/>
        <v>9</v>
      </c>
      <c r="C15" s="6" t="s">
        <v>51</v>
      </c>
      <c r="D15" s="1" t="s">
        <v>52</v>
      </c>
      <c r="E15" s="1"/>
      <c r="F15" s="1" t="s">
        <v>63</v>
      </c>
      <c r="G15" s="4" t="s">
        <v>36</v>
      </c>
      <c r="H15" s="25" t="s">
        <v>77</v>
      </c>
      <c r="I15" s="25" t="s">
        <v>80</v>
      </c>
      <c r="J15" s="25">
        <v>0</v>
      </c>
      <c r="K15" s="25">
        <v>0</v>
      </c>
      <c r="L15" s="25">
        <v>259</v>
      </c>
      <c r="M15" s="5">
        <v>16.64</v>
      </c>
      <c r="N15" s="5">
        <f t="shared" si="1"/>
        <v>4309.76</v>
      </c>
      <c r="O15" s="5">
        <f t="shared" si="2"/>
        <v>5085.5168000000003</v>
      </c>
      <c r="P15" s="1" t="s">
        <v>65</v>
      </c>
      <c r="R15" s="35"/>
    </row>
    <row r="16" spans="1:31" s="11" customFormat="1" ht="123.75" customHeight="1">
      <c r="B16" s="6">
        <f t="shared" si="0"/>
        <v>10</v>
      </c>
      <c r="C16" s="6" t="s">
        <v>53</v>
      </c>
      <c r="D16" s="1" t="s">
        <v>54</v>
      </c>
      <c r="E16" s="1"/>
      <c r="F16" s="1" t="s">
        <v>64</v>
      </c>
      <c r="G16" s="4" t="s">
        <v>36</v>
      </c>
      <c r="H16" s="25" t="s">
        <v>77</v>
      </c>
      <c r="I16" s="25" t="s">
        <v>79</v>
      </c>
      <c r="J16" s="25">
        <v>0</v>
      </c>
      <c r="K16" s="25">
        <v>0</v>
      </c>
      <c r="L16" s="25">
        <v>389</v>
      </c>
      <c r="M16" s="5">
        <v>9.27</v>
      </c>
      <c r="N16" s="5">
        <f t="shared" si="1"/>
        <v>3606.0299999999997</v>
      </c>
      <c r="O16" s="5">
        <f t="shared" si="2"/>
        <v>4255.1153999999997</v>
      </c>
      <c r="P16" s="1" t="s">
        <v>65</v>
      </c>
      <c r="R16" s="35"/>
    </row>
    <row r="17" spans="1:31">
      <c r="A17" s="11"/>
      <c r="B17" s="17"/>
      <c r="C17" s="19"/>
      <c r="D17" s="18"/>
      <c r="E17" s="18"/>
      <c r="F17" s="18"/>
      <c r="G17" s="19"/>
      <c r="H17" s="19"/>
      <c r="I17" s="19"/>
      <c r="J17" s="19"/>
      <c r="K17" s="19"/>
      <c r="L17" s="19"/>
      <c r="M17" s="21"/>
      <c r="N17" s="22">
        <f>SUM(N7:N16)</f>
        <v>577414.13000000012</v>
      </c>
      <c r="O17" s="22">
        <f>SUM(O7:O16)</f>
        <v>681348.67339999985</v>
      </c>
      <c r="P17" s="2"/>
      <c r="Q17" s="11"/>
      <c r="S17" s="11"/>
      <c r="T17" s="11"/>
      <c r="U17" s="11"/>
      <c r="V17" s="11"/>
      <c r="W17" s="11"/>
      <c r="X17" s="11"/>
      <c r="Y17" s="11"/>
      <c r="Z17" s="11"/>
      <c r="AE17" s="11"/>
    </row>
    <row r="18" spans="1:31" ht="19.5" customHeight="1">
      <c r="A18" s="11"/>
      <c r="B18" s="16"/>
      <c r="C18" s="16"/>
      <c r="D18" s="2"/>
      <c r="E18" s="2"/>
      <c r="F18" s="2"/>
      <c r="G18" s="16"/>
      <c r="H18" s="16"/>
      <c r="I18" s="16"/>
      <c r="J18" s="16"/>
      <c r="K18" s="16"/>
      <c r="L18" s="16"/>
      <c r="M18" s="16"/>
      <c r="N18" s="16" t="s">
        <v>17</v>
      </c>
      <c r="O18" s="31">
        <f>O17-N17</f>
        <v>103934.54339999973</v>
      </c>
      <c r="P18" s="2"/>
      <c r="Q18" s="11"/>
      <c r="R18" s="38"/>
      <c r="S18" s="11"/>
      <c r="T18" s="11"/>
      <c r="U18" s="11"/>
      <c r="V18" s="11"/>
      <c r="W18" s="11"/>
      <c r="X18" s="11"/>
      <c r="Y18" s="11"/>
      <c r="Z18" s="11"/>
      <c r="AE18" s="11"/>
    </row>
    <row r="19" spans="1:31" s="11" customFormat="1" ht="19.5" customHeight="1">
      <c r="B19" s="41" t="s">
        <v>67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R19" s="35"/>
    </row>
    <row r="20" spans="1:31">
      <c r="B20" s="41" t="s">
        <v>3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</row>
    <row r="21" spans="1:31" s="11" customFormat="1" ht="18.75" customHeight="1">
      <c r="B21" s="52" t="s">
        <v>4</v>
      </c>
      <c r="C21" s="53"/>
      <c r="D21" s="54"/>
      <c r="E21" s="46" t="s">
        <v>81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8"/>
      <c r="Q21" s="2"/>
      <c r="R21" s="39"/>
      <c r="S21" s="2"/>
      <c r="T21" s="2"/>
      <c r="U21" s="2"/>
      <c r="V21" s="2"/>
    </row>
    <row r="22" spans="1:31" s="11" customFormat="1" ht="18.75" customHeight="1">
      <c r="B22" s="55"/>
      <c r="C22" s="56"/>
      <c r="D22" s="57"/>
      <c r="E22" s="46" t="s">
        <v>68</v>
      </c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8"/>
      <c r="Q22" s="2"/>
      <c r="R22" s="39"/>
      <c r="S22" s="2"/>
      <c r="T22" s="2"/>
      <c r="U22" s="2"/>
      <c r="V22" s="2"/>
    </row>
    <row r="23" spans="1:31" ht="18.600000000000001" customHeight="1">
      <c r="B23" s="42" t="s">
        <v>5</v>
      </c>
      <c r="C23" s="42"/>
      <c r="D23" s="42"/>
      <c r="E23" s="46" t="s">
        <v>73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8"/>
      <c r="Q23" s="2"/>
      <c r="R23" s="39"/>
      <c r="S23" s="2"/>
      <c r="T23" s="2"/>
      <c r="U23" s="2"/>
      <c r="V23" s="2"/>
    </row>
    <row r="24" spans="1:31">
      <c r="A24" s="11"/>
      <c r="B24" s="43" t="s">
        <v>20</v>
      </c>
      <c r="C24" s="44"/>
      <c r="D24" s="45"/>
      <c r="E24" s="49" t="s">
        <v>19</v>
      </c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1"/>
      <c r="Q24" s="11"/>
    </row>
    <row r="25" spans="1:31">
      <c r="B25" s="42" t="s">
        <v>6</v>
      </c>
      <c r="C25" s="42"/>
      <c r="D25" s="42"/>
      <c r="E25" s="32" t="s">
        <v>72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4"/>
    </row>
    <row r="26" spans="1:31">
      <c r="B26" t="s">
        <v>8</v>
      </c>
      <c r="S26" s="11"/>
      <c r="T26" s="11"/>
      <c r="U26" s="11"/>
      <c r="V26" s="11"/>
      <c r="W26" s="11"/>
      <c r="X26" s="11"/>
      <c r="Y26" s="11"/>
      <c r="Z26" s="11"/>
      <c r="AE26" s="11"/>
    </row>
    <row r="27" spans="1:31">
      <c r="D27" s="3" t="str">
        <f>Query2_USERN</f>
        <v>Фаткуллина Гульнара Рифатовна</v>
      </c>
      <c r="E27" s="3"/>
    </row>
    <row r="28" spans="1:31">
      <c r="B28" t="s">
        <v>9</v>
      </c>
      <c r="D28" s="3" t="str">
        <f>Query2_USERT</f>
        <v>(347)221-56-63</v>
      </c>
      <c r="E28" s="3"/>
    </row>
    <row r="29" spans="1:31">
      <c r="D29" s="3"/>
      <c r="E29" s="3"/>
    </row>
  </sheetData>
  <mergeCells count="22"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  <mergeCell ref="E4:E5"/>
    <mergeCell ref="B19:P19"/>
    <mergeCell ref="B25:D25"/>
    <mergeCell ref="B20:P20"/>
    <mergeCell ref="B23:D23"/>
    <mergeCell ref="B24:D24"/>
    <mergeCell ref="E22:P22"/>
    <mergeCell ref="E21:P21"/>
    <mergeCell ref="E23:P23"/>
    <mergeCell ref="E24:P24"/>
    <mergeCell ref="B21:D22"/>
  </mergeCells>
  <pageMargins left="0.78740157480314965" right="0.39370078740157483" top="0.39370078740157483" bottom="0.39370078740157483" header="0.31496062992125984" footer="0.31496062992125984"/>
  <pageSetup paperSize="9" scale="6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8" t="s">
        <v>23</v>
      </c>
      <c r="B5" t="e">
        <f>XLR_ERRNAME</f>
        <v>#NAME?</v>
      </c>
    </row>
    <row r="6" spans="1:19">
      <c r="A6" t="s">
        <v>24</v>
      </c>
      <c r="B6">
        <v>12952</v>
      </c>
      <c r="C6" s="29" t="s">
        <v>25</v>
      </c>
      <c r="D6">
        <v>7296</v>
      </c>
      <c r="E6" s="29" t="s">
        <v>26</v>
      </c>
      <c r="F6" s="29" t="s">
        <v>27</v>
      </c>
      <c r="G6" s="29" t="s">
        <v>28</v>
      </c>
      <c r="H6" s="29" t="s">
        <v>28</v>
      </c>
      <c r="I6" s="29" t="s">
        <v>28</v>
      </c>
      <c r="J6" s="29" t="s">
        <v>26</v>
      </c>
      <c r="K6" s="29" t="s">
        <v>29</v>
      </c>
      <c r="L6" s="29" t="s">
        <v>30</v>
      </c>
      <c r="M6" s="29" t="s">
        <v>31</v>
      </c>
      <c r="N6" s="29" t="s">
        <v>28</v>
      </c>
      <c r="O6">
        <v>1655</v>
      </c>
      <c r="P6" s="29" t="s">
        <v>32</v>
      </c>
      <c r="Q6">
        <v>0</v>
      </c>
      <c r="R6" s="29" t="s">
        <v>28</v>
      </c>
      <c r="S6" s="29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Фаррахова Эльвера Римовна</cp:lastModifiedBy>
  <cp:lastPrinted>2016-02-29T07:11:34Z</cp:lastPrinted>
  <dcterms:created xsi:type="dcterms:W3CDTF">2013-12-19T08:11:42Z</dcterms:created>
  <dcterms:modified xsi:type="dcterms:W3CDTF">2016-02-29T09:32:23Z</dcterms:modified>
</cp:coreProperties>
</file>